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8955" activeTab="0"/>
  </bookViews>
  <sheets>
    <sheet name="Wire" sheetId="1" r:id="rId1"/>
    <sheet name="World" sheetId="2" r:id="rId2"/>
    <sheet name="Times" sheetId="3" r:id="rId3"/>
    <sheet name="Wire_raw" sheetId="4" r:id="rId4"/>
    <sheet name="World_raw" sheetId="5" r:id="rId5"/>
    <sheet name="Times_raw" sheetId="6" r:id="rId6"/>
  </sheets>
  <externalReferences>
    <externalReference r:id="rId9"/>
  </externalReferences>
  <definedNames>
    <definedName name="hitting">'Wire_raw'!$3:$18</definedName>
    <definedName name="pitching">'Wire_raw'!$44:$59</definedName>
    <definedName name="standings">'Wire_raw'!$A$22:$P$37</definedName>
    <definedName name="timeshit">'Times_raw'!$3:$18</definedName>
    <definedName name="timespitch">'Times_raw'!$43:$58</definedName>
    <definedName name="wirehit">'Wire_raw'!$3:$18</definedName>
    <definedName name="wirepitch">'Wire_raw'!$44:$59</definedName>
    <definedName name="worldhit">'World_raw'!$3:$18</definedName>
    <definedName name="worldpitch">'World_raw'!$43:$58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<sst xmlns="http://schemas.openxmlformats.org/spreadsheetml/2006/main" count="287" uniqueCount="75">
  <si>
    <t>Hitters</t>
  </si>
  <si>
    <t>EG</t>
  </si>
  <si>
    <t>Player</t>
  </si>
  <si>
    <t>Total</t>
  </si>
  <si>
    <t>Pitch</t>
  </si>
  <si>
    <t>Hit</t>
  </si>
  <si>
    <t>Wire</t>
  </si>
  <si>
    <t>World</t>
  </si>
  <si>
    <t>Times</t>
  </si>
  <si>
    <t>Avg</t>
  </si>
  <si>
    <t>1 SlackJawed Yokel</t>
  </si>
  <si>
    <t>2 beastiemiked</t>
  </si>
  <si>
    <t>3 tosh</t>
  </si>
  <si>
    <t>4 Mattingly</t>
  </si>
  <si>
    <t>5 blue hen</t>
  </si>
  <si>
    <t>6 Caper</t>
  </si>
  <si>
    <t>7 Peter N.</t>
  </si>
  <si>
    <t>8 smartone</t>
  </si>
  <si>
    <t>9 J</t>
  </si>
  <si>
    <t>10 jumpball</t>
  </si>
  <si>
    <t>11 species</t>
  </si>
  <si>
    <t>12 Ref</t>
  </si>
  <si>
    <t>13 Guru</t>
  </si>
  <si>
    <t>14 Trip</t>
  </si>
  <si>
    <t>15 darkside</t>
  </si>
  <si>
    <t>16 KrazyKoalaBears</t>
  </si>
  <si>
    <t>Raw IP</t>
  </si>
  <si>
    <t>Pitchers</t>
  </si>
  <si>
    <t>IP</t>
  </si>
  <si>
    <t>factor</t>
  </si>
  <si>
    <t>R/G</t>
  </si>
  <si>
    <t>SLG-stat</t>
  </si>
  <si>
    <t>RBI/G</t>
  </si>
  <si>
    <t>SB/G</t>
  </si>
  <si>
    <t>Av-Stat</t>
  </si>
  <si>
    <t>AB</t>
  </si>
  <si>
    <t>H+BB</t>
  </si>
  <si>
    <t>TB</t>
  </si>
  <si>
    <t>PA</t>
  </si>
  <si>
    <t>W</t>
  </si>
  <si>
    <t>S</t>
  </si>
  <si>
    <t>K</t>
  </si>
  <si>
    <t>ERA</t>
  </si>
  <si>
    <t>WHIP</t>
  </si>
  <si>
    <t>R</t>
  </si>
  <si>
    <t>SLG</t>
  </si>
  <si>
    <t>RBI</t>
  </si>
  <si>
    <t>SB</t>
  </si>
  <si>
    <t>OBP</t>
  </si>
  <si>
    <t>Team</t>
  </si>
  <si>
    <t>Guru</t>
  </si>
  <si>
    <t>KKB</t>
  </si>
  <si>
    <t>SJY</t>
  </si>
  <si>
    <t>Species</t>
  </si>
  <si>
    <t>Caper</t>
  </si>
  <si>
    <t>Tosh</t>
  </si>
  <si>
    <t>smart</t>
  </si>
  <si>
    <t>bmd</t>
  </si>
  <si>
    <t>Ref</t>
  </si>
  <si>
    <t>Peter</t>
  </si>
  <si>
    <t>Trip</t>
  </si>
  <si>
    <t>J</t>
  </si>
  <si>
    <t>Mith</t>
  </si>
  <si>
    <t>dark</t>
  </si>
  <si>
    <t>jump</t>
  </si>
  <si>
    <t>bhen</t>
  </si>
  <si>
    <t>Mgr</t>
  </si>
  <si>
    <t>W/G</t>
  </si>
  <si>
    <t>S/G</t>
  </si>
  <si>
    <t>K/G</t>
  </si>
  <si>
    <t>ERA-stat</t>
  </si>
  <si>
    <t>WHIP-stat</t>
  </si>
  <si>
    <t>ER</t>
  </si>
  <si>
    <t>H</t>
  </si>
  <si>
    <t>BB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</si>
</sst>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7.5"/>
      <color indexed="8"/>
      <name val="Verdana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BC-Rating-pro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-Wire"/>
      <sheetName val="recap-World"/>
      <sheetName val="recap-Times"/>
      <sheetName val="Hit03"/>
      <sheetName val="HitWorld"/>
      <sheetName val="HitTimes"/>
      <sheetName val="HitWire"/>
      <sheetName val="comp hit"/>
      <sheetName val="Consol"/>
      <sheetName val="comp pit"/>
      <sheetName val="Pit03"/>
      <sheetName val="PitWorld"/>
      <sheetName val="PitTimes"/>
      <sheetName val="PitWire"/>
      <sheetName val="teamlist"/>
    </sheetNames>
    <sheetDataSet>
      <sheetData sheetId="1">
        <row r="21">
          <cell r="D21" t="str">
            <v>Total</v>
          </cell>
          <cell r="E21" t="str">
            <v>Pitch</v>
          </cell>
          <cell r="F21" t="str">
            <v>Hit</v>
          </cell>
          <cell r="G21" t="str">
            <v>W/G</v>
          </cell>
          <cell r="H21" t="str">
            <v>S/G</v>
          </cell>
          <cell r="I21" t="str">
            <v>K/G</v>
          </cell>
          <cell r="J21" t="str">
            <v>ERA-stat</v>
          </cell>
          <cell r="K21" t="str">
            <v>WHIP-stat</v>
          </cell>
          <cell r="L21" t="str">
            <v>R/G</v>
          </cell>
          <cell r="M21" t="str">
            <v>SLG-stat</v>
          </cell>
          <cell r="N21" t="str">
            <v>RBI/G</v>
          </cell>
          <cell r="O21" t="str">
            <v>SB/G</v>
          </cell>
          <cell r="P21" t="str">
            <v>Av-Stat</v>
          </cell>
        </row>
        <row r="22">
          <cell r="A22">
            <v>1</v>
          </cell>
          <cell r="B22">
            <v>22</v>
          </cell>
          <cell r="C22">
            <v>4</v>
          </cell>
          <cell r="D22">
            <v>97</v>
          </cell>
          <cell r="E22">
            <v>48</v>
          </cell>
          <cell r="F22">
            <v>49</v>
          </cell>
          <cell r="G22">
            <v>15</v>
          </cell>
          <cell r="H22">
            <v>3</v>
          </cell>
          <cell r="I22">
            <v>11</v>
          </cell>
          <cell r="J22">
            <v>10</v>
          </cell>
          <cell r="K22">
            <v>9</v>
          </cell>
          <cell r="L22">
            <v>13</v>
          </cell>
          <cell r="M22">
            <v>4</v>
          </cell>
          <cell r="N22">
            <v>13</v>
          </cell>
          <cell r="O22">
            <v>9</v>
          </cell>
          <cell r="P22">
            <v>10</v>
          </cell>
        </row>
        <row r="23">
          <cell r="A23">
            <v>2</v>
          </cell>
          <cell r="B23">
            <v>21</v>
          </cell>
          <cell r="C23">
            <v>3</v>
          </cell>
          <cell r="D23">
            <v>99</v>
          </cell>
          <cell r="E23">
            <v>47</v>
          </cell>
          <cell r="F23">
            <v>52</v>
          </cell>
          <cell r="G23">
            <v>14</v>
          </cell>
          <cell r="H23">
            <v>2</v>
          </cell>
          <cell r="I23">
            <v>9</v>
          </cell>
          <cell r="J23">
            <v>9</v>
          </cell>
          <cell r="K23">
            <v>13</v>
          </cell>
          <cell r="L23">
            <v>7</v>
          </cell>
          <cell r="M23">
            <v>16</v>
          </cell>
          <cell r="N23">
            <v>12</v>
          </cell>
          <cell r="O23">
            <v>2</v>
          </cell>
          <cell r="P23">
            <v>15</v>
          </cell>
        </row>
        <row r="24">
          <cell r="A24">
            <v>3</v>
          </cell>
          <cell r="B24">
            <v>21</v>
          </cell>
          <cell r="C24">
            <v>12</v>
          </cell>
          <cell r="D24">
            <v>71</v>
          </cell>
          <cell r="E24">
            <v>26</v>
          </cell>
          <cell r="F24">
            <v>45</v>
          </cell>
          <cell r="G24">
            <v>6</v>
          </cell>
          <cell r="H24">
            <v>10</v>
          </cell>
          <cell r="I24">
            <v>2</v>
          </cell>
          <cell r="J24">
            <v>3</v>
          </cell>
          <cell r="K24">
            <v>5</v>
          </cell>
          <cell r="L24">
            <v>16</v>
          </cell>
          <cell r="M24">
            <v>2</v>
          </cell>
          <cell r="N24">
            <v>8</v>
          </cell>
          <cell r="O24">
            <v>14</v>
          </cell>
          <cell r="P24">
            <v>5</v>
          </cell>
        </row>
        <row r="25">
          <cell r="A25">
            <v>4</v>
          </cell>
          <cell r="B25">
            <v>22</v>
          </cell>
          <cell r="C25">
            <v>14</v>
          </cell>
          <cell r="D25">
            <v>66</v>
          </cell>
          <cell r="E25">
            <v>32</v>
          </cell>
          <cell r="F25">
            <v>34</v>
          </cell>
          <cell r="G25">
            <v>3</v>
          </cell>
          <cell r="H25">
            <v>11</v>
          </cell>
          <cell r="I25">
            <v>7</v>
          </cell>
          <cell r="J25">
            <v>8</v>
          </cell>
          <cell r="K25">
            <v>3</v>
          </cell>
          <cell r="L25">
            <v>2</v>
          </cell>
          <cell r="M25">
            <v>10</v>
          </cell>
          <cell r="N25">
            <v>1</v>
          </cell>
          <cell r="O25">
            <v>10</v>
          </cell>
          <cell r="P25">
            <v>11</v>
          </cell>
        </row>
        <row r="26">
          <cell r="A26">
            <v>5</v>
          </cell>
          <cell r="B26">
            <v>22</v>
          </cell>
          <cell r="C26">
            <v>5</v>
          </cell>
          <cell r="D26">
            <v>96</v>
          </cell>
          <cell r="E26">
            <v>61</v>
          </cell>
          <cell r="F26">
            <v>35</v>
          </cell>
          <cell r="G26">
            <v>2</v>
          </cell>
          <cell r="H26">
            <v>16</v>
          </cell>
          <cell r="I26">
            <v>13</v>
          </cell>
          <cell r="J26">
            <v>16</v>
          </cell>
          <cell r="K26">
            <v>14</v>
          </cell>
          <cell r="L26">
            <v>5</v>
          </cell>
          <cell r="M26">
            <v>8</v>
          </cell>
          <cell r="N26">
            <v>4</v>
          </cell>
          <cell r="O26">
            <v>5</v>
          </cell>
          <cell r="P26">
            <v>13</v>
          </cell>
        </row>
        <row r="27">
          <cell r="A27">
            <v>6</v>
          </cell>
          <cell r="B27">
            <v>20</v>
          </cell>
          <cell r="C27">
            <v>10</v>
          </cell>
          <cell r="D27">
            <v>82</v>
          </cell>
          <cell r="E27">
            <v>28</v>
          </cell>
          <cell r="F27">
            <v>54</v>
          </cell>
          <cell r="G27">
            <v>7</v>
          </cell>
          <cell r="H27">
            <v>6</v>
          </cell>
          <cell r="I27">
            <v>8</v>
          </cell>
          <cell r="J27">
            <v>6</v>
          </cell>
          <cell r="K27">
            <v>1</v>
          </cell>
          <cell r="L27">
            <v>12</v>
          </cell>
          <cell r="M27">
            <v>9</v>
          </cell>
          <cell r="N27">
            <v>10</v>
          </cell>
          <cell r="O27">
            <v>11</v>
          </cell>
          <cell r="P27">
            <v>12</v>
          </cell>
        </row>
        <row r="28">
          <cell r="A28">
            <v>7</v>
          </cell>
          <cell r="B28">
            <v>22</v>
          </cell>
          <cell r="C28">
            <v>7</v>
          </cell>
          <cell r="D28">
            <v>93</v>
          </cell>
          <cell r="E28">
            <v>44</v>
          </cell>
          <cell r="F28">
            <v>49</v>
          </cell>
          <cell r="G28">
            <v>10</v>
          </cell>
          <cell r="H28">
            <v>8</v>
          </cell>
          <cell r="I28">
            <v>12</v>
          </cell>
          <cell r="J28">
            <v>7</v>
          </cell>
          <cell r="K28">
            <v>7</v>
          </cell>
          <cell r="L28">
            <v>14</v>
          </cell>
          <cell r="M28">
            <v>11</v>
          </cell>
          <cell r="N28">
            <v>16</v>
          </cell>
          <cell r="O28">
            <v>6</v>
          </cell>
          <cell r="P28">
            <v>2</v>
          </cell>
        </row>
        <row r="29">
          <cell r="A29">
            <v>8</v>
          </cell>
          <cell r="B29">
            <v>19</v>
          </cell>
          <cell r="C29">
            <v>2</v>
          </cell>
          <cell r="D29">
            <v>101</v>
          </cell>
          <cell r="E29">
            <v>39</v>
          </cell>
          <cell r="F29">
            <v>62</v>
          </cell>
          <cell r="G29">
            <v>1</v>
          </cell>
          <cell r="H29">
            <v>13</v>
          </cell>
          <cell r="I29">
            <v>1</v>
          </cell>
          <cell r="J29">
            <v>12</v>
          </cell>
          <cell r="K29">
            <v>12</v>
          </cell>
          <cell r="L29">
            <v>10</v>
          </cell>
          <cell r="M29">
            <v>13</v>
          </cell>
          <cell r="N29">
            <v>9</v>
          </cell>
          <cell r="O29">
            <v>16</v>
          </cell>
          <cell r="P29">
            <v>14</v>
          </cell>
        </row>
        <row r="30">
          <cell r="A30">
            <v>9</v>
          </cell>
          <cell r="B30">
            <v>22</v>
          </cell>
          <cell r="C30">
            <v>9</v>
          </cell>
          <cell r="D30">
            <v>86</v>
          </cell>
          <cell r="E30">
            <v>63</v>
          </cell>
          <cell r="F30">
            <v>23</v>
          </cell>
          <cell r="G30">
            <v>8</v>
          </cell>
          <cell r="H30">
            <v>14</v>
          </cell>
          <cell r="I30">
            <v>16</v>
          </cell>
          <cell r="J30">
            <v>15</v>
          </cell>
          <cell r="K30">
            <v>10</v>
          </cell>
          <cell r="L30">
            <v>8</v>
          </cell>
          <cell r="M30">
            <v>3</v>
          </cell>
          <cell r="N30">
            <v>2</v>
          </cell>
          <cell r="O30">
            <v>4</v>
          </cell>
          <cell r="P30">
            <v>6</v>
          </cell>
        </row>
        <row r="31">
          <cell r="A31">
            <v>10</v>
          </cell>
          <cell r="B31">
            <v>23</v>
          </cell>
          <cell r="C31">
            <v>11</v>
          </cell>
          <cell r="D31">
            <v>72</v>
          </cell>
          <cell r="E31">
            <v>52</v>
          </cell>
          <cell r="F31">
            <v>20</v>
          </cell>
          <cell r="G31">
            <v>16</v>
          </cell>
          <cell r="H31">
            <v>4</v>
          </cell>
          <cell r="I31">
            <v>10</v>
          </cell>
          <cell r="J31">
            <v>14</v>
          </cell>
          <cell r="K31">
            <v>8</v>
          </cell>
          <cell r="L31">
            <v>4</v>
          </cell>
          <cell r="M31">
            <v>5</v>
          </cell>
          <cell r="N31">
            <v>7</v>
          </cell>
          <cell r="O31">
            <v>1</v>
          </cell>
          <cell r="P31">
            <v>3</v>
          </cell>
        </row>
        <row r="32">
          <cell r="A32">
            <v>11</v>
          </cell>
          <cell r="B32">
            <v>21</v>
          </cell>
          <cell r="C32">
            <v>6</v>
          </cell>
          <cell r="D32">
            <v>94</v>
          </cell>
          <cell r="E32">
            <v>30</v>
          </cell>
          <cell r="F32">
            <v>64</v>
          </cell>
          <cell r="G32">
            <v>11</v>
          </cell>
          <cell r="H32">
            <v>1</v>
          </cell>
          <cell r="I32">
            <v>6</v>
          </cell>
          <cell r="J32">
            <v>1</v>
          </cell>
          <cell r="K32">
            <v>11</v>
          </cell>
          <cell r="L32">
            <v>15</v>
          </cell>
          <cell r="M32">
            <v>14</v>
          </cell>
          <cell r="N32">
            <v>6</v>
          </cell>
          <cell r="O32">
            <v>13</v>
          </cell>
          <cell r="P32">
            <v>16</v>
          </cell>
        </row>
        <row r="33">
          <cell r="A33">
            <v>12</v>
          </cell>
          <cell r="B33">
            <v>21</v>
          </cell>
          <cell r="C33">
            <v>14</v>
          </cell>
          <cell r="D33">
            <v>66</v>
          </cell>
          <cell r="E33">
            <v>25</v>
          </cell>
          <cell r="F33">
            <v>41</v>
          </cell>
          <cell r="G33">
            <v>4</v>
          </cell>
          <cell r="H33">
            <v>7</v>
          </cell>
          <cell r="I33">
            <v>4</v>
          </cell>
          <cell r="J33">
            <v>4</v>
          </cell>
          <cell r="K33">
            <v>6</v>
          </cell>
          <cell r="L33">
            <v>9</v>
          </cell>
          <cell r="M33">
            <v>6</v>
          </cell>
          <cell r="N33">
            <v>5</v>
          </cell>
          <cell r="O33">
            <v>12</v>
          </cell>
          <cell r="P33">
            <v>9</v>
          </cell>
        </row>
        <row r="34">
          <cell r="A34">
            <v>13</v>
          </cell>
          <cell r="B34">
            <v>23</v>
          </cell>
          <cell r="C34">
            <v>1</v>
          </cell>
          <cell r="D34">
            <v>115</v>
          </cell>
          <cell r="E34">
            <v>71</v>
          </cell>
          <cell r="F34">
            <v>44</v>
          </cell>
          <cell r="G34">
            <v>13</v>
          </cell>
          <cell r="H34">
            <v>15</v>
          </cell>
          <cell r="I34">
            <v>14</v>
          </cell>
          <cell r="J34">
            <v>13</v>
          </cell>
          <cell r="K34">
            <v>16</v>
          </cell>
          <cell r="L34">
            <v>6</v>
          </cell>
          <cell r="M34">
            <v>15</v>
          </cell>
          <cell r="N34">
            <v>15</v>
          </cell>
          <cell r="O34">
            <v>4</v>
          </cell>
          <cell r="P34">
            <v>4</v>
          </cell>
        </row>
        <row r="35">
          <cell r="A35">
            <v>14</v>
          </cell>
          <cell r="B35">
            <v>24</v>
          </cell>
          <cell r="C35">
            <v>7</v>
          </cell>
          <cell r="D35">
            <v>93</v>
          </cell>
          <cell r="E35">
            <v>39</v>
          </cell>
          <cell r="F35">
            <v>54</v>
          </cell>
          <cell r="G35">
            <v>12</v>
          </cell>
          <cell r="H35">
            <v>5</v>
          </cell>
          <cell r="I35">
            <v>15</v>
          </cell>
          <cell r="J35">
            <v>5</v>
          </cell>
          <cell r="K35">
            <v>2</v>
          </cell>
          <cell r="L35">
            <v>11</v>
          </cell>
          <cell r="M35">
            <v>12</v>
          </cell>
          <cell r="N35">
            <v>14</v>
          </cell>
          <cell r="O35">
            <v>9</v>
          </cell>
          <cell r="P35">
            <v>8</v>
          </cell>
        </row>
        <row r="36">
          <cell r="A36">
            <v>15</v>
          </cell>
          <cell r="B36">
            <v>22</v>
          </cell>
          <cell r="C36">
            <v>13</v>
          </cell>
          <cell r="D36">
            <v>68</v>
          </cell>
          <cell r="E36">
            <v>49</v>
          </cell>
          <cell r="F36">
            <v>19</v>
          </cell>
          <cell r="G36">
            <v>9</v>
          </cell>
          <cell r="H36">
            <v>9</v>
          </cell>
          <cell r="I36">
            <v>5</v>
          </cell>
          <cell r="J36">
            <v>11</v>
          </cell>
          <cell r="K36">
            <v>15</v>
          </cell>
          <cell r="L36">
            <v>1</v>
          </cell>
          <cell r="M36">
            <v>7</v>
          </cell>
          <cell r="N36">
            <v>3</v>
          </cell>
          <cell r="O36">
            <v>7</v>
          </cell>
          <cell r="P36">
            <v>1</v>
          </cell>
        </row>
        <row r="37">
          <cell r="A37">
            <v>16</v>
          </cell>
          <cell r="B37">
            <v>22</v>
          </cell>
          <cell r="C37">
            <v>16</v>
          </cell>
          <cell r="D37">
            <v>64</v>
          </cell>
          <cell r="E37">
            <v>26</v>
          </cell>
          <cell r="F37">
            <v>38</v>
          </cell>
          <cell r="G37">
            <v>5</v>
          </cell>
          <cell r="H37">
            <v>12</v>
          </cell>
          <cell r="I37">
            <v>3</v>
          </cell>
          <cell r="J37">
            <v>2</v>
          </cell>
          <cell r="K37">
            <v>4</v>
          </cell>
          <cell r="L37">
            <v>3</v>
          </cell>
          <cell r="M37">
            <v>1</v>
          </cell>
          <cell r="N37">
            <v>11</v>
          </cell>
          <cell r="O37">
            <v>16</v>
          </cell>
          <cell r="P37">
            <v>7</v>
          </cell>
        </row>
      </sheetData>
      <sheetData sheetId="2">
        <row r="21">
          <cell r="D21" t="str">
            <v>Total</v>
          </cell>
          <cell r="E21" t="str">
            <v>Pitch</v>
          </cell>
          <cell r="F21" t="str">
            <v>Hit</v>
          </cell>
          <cell r="G21" t="str">
            <v>W/G</v>
          </cell>
          <cell r="H21" t="str">
            <v>S/G</v>
          </cell>
          <cell r="I21" t="str">
            <v>K/G</v>
          </cell>
          <cell r="J21" t="str">
            <v>ERA-stat</v>
          </cell>
          <cell r="K21" t="str">
            <v>WHIP-stat</v>
          </cell>
          <cell r="L21" t="str">
            <v>R/G</v>
          </cell>
          <cell r="M21" t="str">
            <v>SLG-stat</v>
          </cell>
          <cell r="N21" t="str">
            <v>RBI/G</v>
          </cell>
          <cell r="O21" t="str">
            <v>SB/G</v>
          </cell>
          <cell r="P21" t="str">
            <v>Av-Stat</v>
          </cell>
        </row>
        <row r="22">
          <cell r="A22">
            <v>1</v>
          </cell>
          <cell r="B22">
            <v>22</v>
          </cell>
          <cell r="C22">
            <v>5</v>
          </cell>
          <cell r="D22">
            <v>90</v>
          </cell>
          <cell r="E22">
            <v>45</v>
          </cell>
          <cell r="F22">
            <v>45</v>
          </cell>
          <cell r="G22">
            <v>13</v>
          </cell>
          <cell r="H22">
            <v>4</v>
          </cell>
          <cell r="I22">
            <v>15</v>
          </cell>
          <cell r="J22">
            <v>5</v>
          </cell>
          <cell r="K22">
            <v>8</v>
          </cell>
          <cell r="L22">
            <v>15</v>
          </cell>
          <cell r="M22">
            <v>4</v>
          </cell>
          <cell r="N22">
            <v>11</v>
          </cell>
          <cell r="O22">
            <v>6</v>
          </cell>
          <cell r="P22">
            <v>9</v>
          </cell>
        </row>
        <row r="23">
          <cell r="A23">
            <v>2</v>
          </cell>
          <cell r="B23">
            <v>21</v>
          </cell>
          <cell r="C23">
            <v>6</v>
          </cell>
          <cell r="D23">
            <v>80</v>
          </cell>
          <cell r="E23">
            <v>31</v>
          </cell>
          <cell r="F23">
            <v>49</v>
          </cell>
          <cell r="G23">
            <v>8</v>
          </cell>
          <cell r="H23">
            <v>3</v>
          </cell>
          <cell r="I23">
            <v>9</v>
          </cell>
          <cell r="J23">
            <v>4</v>
          </cell>
          <cell r="K23">
            <v>7</v>
          </cell>
          <cell r="L23">
            <v>10</v>
          </cell>
          <cell r="M23">
            <v>15</v>
          </cell>
          <cell r="N23">
            <v>10</v>
          </cell>
          <cell r="O23">
            <v>2</v>
          </cell>
          <cell r="P23">
            <v>12</v>
          </cell>
        </row>
        <row r="24">
          <cell r="A24">
            <v>3</v>
          </cell>
          <cell r="B24">
            <v>21</v>
          </cell>
          <cell r="C24">
            <v>7</v>
          </cell>
          <cell r="D24">
            <v>78</v>
          </cell>
          <cell r="E24">
            <v>28</v>
          </cell>
          <cell r="F24">
            <v>50</v>
          </cell>
          <cell r="G24">
            <v>7</v>
          </cell>
          <cell r="H24">
            <v>8</v>
          </cell>
          <cell r="I24">
            <v>2</v>
          </cell>
          <cell r="J24">
            <v>1</v>
          </cell>
          <cell r="K24">
            <v>10</v>
          </cell>
          <cell r="L24">
            <v>16</v>
          </cell>
          <cell r="M24">
            <v>3</v>
          </cell>
          <cell r="N24">
            <v>8</v>
          </cell>
          <cell r="O24">
            <v>13</v>
          </cell>
          <cell r="P24">
            <v>10</v>
          </cell>
        </row>
        <row r="25">
          <cell r="A25">
            <v>4</v>
          </cell>
          <cell r="B25">
            <v>22</v>
          </cell>
          <cell r="C25">
            <v>13</v>
          </cell>
          <cell r="D25">
            <v>71</v>
          </cell>
          <cell r="E25">
            <v>41</v>
          </cell>
          <cell r="F25">
            <v>30</v>
          </cell>
          <cell r="G25">
            <v>6</v>
          </cell>
          <cell r="H25">
            <v>14</v>
          </cell>
          <cell r="I25">
            <v>5</v>
          </cell>
          <cell r="J25">
            <v>13</v>
          </cell>
          <cell r="K25">
            <v>3</v>
          </cell>
          <cell r="L25">
            <v>5</v>
          </cell>
          <cell r="M25">
            <v>7</v>
          </cell>
          <cell r="N25">
            <v>1</v>
          </cell>
          <cell r="O25">
            <v>6</v>
          </cell>
          <cell r="P25">
            <v>11</v>
          </cell>
        </row>
        <row r="26">
          <cell r="A26">
            <v>5</v>
          </cell>
          <cell r="B26">
            <v>22</v>
          </cell>
          <cell r="C26">
            <v>13</v>
          </cell>
          <cell r="D26">
            <v>71</v>
          </cell>
          <cell r="E26">
            <v>39</v>
          </cell>
          <cell r="F26">
            <v>32</v>
          </cell>
          <cell r="G26">
            <v>2</v>
          </cell>
          <cell r="H26">
            <v>16</v>
          </cell>
          <cell r="I26">
            <v>12</v>
          </cell>
          <cell r="J26">
            <v>7</v>
          </cell>
          <cell r="K26">
            <v>2</v>
          </cell>
          <cell r="L26">
            <v>1</v>
          </cell>
          <cell r="M26">
            <v>6</v>
          </cell>
          <cell r="N26">
            <v>3</v>
          </cell>
          <cell r="O26">
            <v>7</v>
          </cell>
          <cell r="P26">
            <v>15</v>
          </cell>
        </row>
        <row r="27">
          <cell r="A27">
            <v>6</v>
          </cell>
          <cell r="B27">
            <v>20</v>
          </cell>
          <cell r="C27">
            <v>8</v>
          </cell>
          <cell r="D27">
            <v>77</v>
          </cell>
          <cell r="E27">
            <v>37</v>
          </cell>
          <cell r="F27">
            <v>40</v>
          </cell>
          <cell r="G27">
            <v>9</v>
          </cell>
          <cell r="H27">
            <v>7</v>
          </cell>
          <cell r="I27">
            <v>10</v>
          </cell>
          <cell r="J27">
            <v>6</v>
          </cell>
          <cell r="K27">
            <v>5</v>
          </cell>
          <cell r="L27">
            <v>6</v>
          </cell>
          <cell r="M27">
            <v>5</v>
          </cell>
          <cell r="N27">
            <v>4</v>
          </cell>
          <cell r="O27">
            <v>12</v>
          </cell>
          <cell r="P27">
            <v>13</v>
          </cell>
        </row>
        <row r="28">
          <cell r="A28">
            <v>7</v>
          </cell>
          <cell r="B28">
            <v>22</v>
          </cell>
          <cell r="C28">
            <v>11</v>
          </cell>
          <cell r="D28">
            <v>74</v>
          </cell>
          <cell r="E28">
            <v>36</v>
          </cell>
          <cell r="F28">
            <v>38</v>
          </cell>
          <cell r="G28">
            <v>12</v>
          </cell>
          <cell r="H28">
            <v>6</v>
          </cell>
          <cell r="I28">
            <v>14</v>
          </cell>
          <cell r="J28">
            <v>3</v>
          </cell>
          <cell r="K28">
            <v>1</v>
          </cell>
          <cell r="L28">
            <v>7</v>
          </cell>
          <cell r="M28">
            <v>12</v>
          </cell>
          <cell r="N28">
            <v>14</v>
          </cell>
          <cell r="O28">
            <v>3</v>
          </cell>
          <cell r="P28">
            <v>2</v>
          </cell>
        </row>
        <row r="29">
          <cell r="A29">
            <v>8</v>
          </cell>
          <cell r="B29">
            <v>19</v>
          </cell>
          <cell r="C29">
            <v>3</v>
          </cell>
          <cell r="D29">
            <v>112</v>
          </cell>
          <cell r="E29">
            <v>41</v>
          </cell>
          <cell r="F29">
            <v>71</v>
          </cell>
          <cell r="G29">
            <v>1</v>
          </cell>
          <cell r="H29">
            <v>12</v>
          </cell>
          <cell r="I29">
            <v>1</v>
          </cell>
          <cell r="J29">
            <v>12</v>
          </cell>
          <cell r="K29">
            <v>15</v>
          </cell>
          <cell r="L29">
            <v>11</v>
          </cell>
          <cell r="M29">
            <v>16</v>
          </cell>
          <cell r="N29">
            <v>13</v>
          </cell>
          <cell r="O29">
            <v>15</v>
          </cell>
          <cell r="P29">
            <v>16</v>
          </cell>
        </row>
        <row r="30">
          <cell r="A30">
            <v>9</v>
          </cell>
          <cell r="B30">
            <v>22</v>
          </cell>
          <cell r="C30">
            <v>13</v>
          </cell>
          <cell r="D30">
            <v>71</v>
          </cell>
          <cell r="E30">
            <v>56</v>
          </cell>
          <cell r="F30">
            <v>15</v>
          </cell>
          <cell r="G30">
            <v>4</v>
          </cell>
          <cell r="H30">
            <v>15</v>
          </cell>
          <cell r="I30">
            <v>8</v>
          </cell>
          <cell r="J30">
            <v>16</v>
          </cell>
          <cell r="K30">
            <v>13</v>
          </cell>
          <cell r="L30">
            <v>3</v>
          </cell>
          <cell r="M30">
            <v>2</v>
          </cell>
          <cell r="N30">
            <v>2</v>
          </cell>
          <cell r="O30">
            <v>4</v>
          </cell>
          <cell r="P30">
            <v>4</v>
          </cell>
        </row>
        <row r="31">
          <cell r="A31">
            <v>10</v>
          </cell>
          <cell r="B31">
            <v>22</v>
          </cell>
          <cell r="C31">
            <v>11</v>
          </cell>
          <cell r="D31">
            <v>74</v>
          </cell>
          <cell r="E31">
            <v>46</v>
          </cell>
          <cell r="F31">
            <v>28</v>
          </cell>
          <cell r="G31">
            <v>16</v>
          </cell>
          <cell r="H31">
            <v>2</v>
          </cell>
          <cell r="I31">
            <v>11</v>
          </cell>
          <cell r="J31">
            <v>11</v>
          </cell>
          <cell r="K31">
            <v>6</v>
          </cell>
          <cell r="L31">
            <v>4</v>
          </cell>
          <cell r="M31">
            <v>8</v>
          </cell>
          <cell r="N31">
            <v>12</v>
          </cell>
          <cell r="O31">
            <v>1</v>
          </cell>
          <cell r="P31">
            <v>3</v>
          </cell>
        </row>
        <row r="32">
          <cell r="A32">
            <v>11</v>
          </cell>
          <cell r="B32">
            <v>21</v>
          </cell>
          <cell r="C32">
            <v>4</v>
          </cell>
          <cell r="D32">
            <v>96</v>
          </cell>
          <cell r="E32">
            <v>37</v>
          </cell>
          <cell r="F32">
            <v>59</v>
          </cell>
          <cell r="G32">
            <v>14</v>
          </cell>
          <cell r="H32">
            <v>1</v>
          </cell>
          <cell r="I32">
            <v>6</v>
          </cell>
          <cell r="J32">
            <v>2</v>
          </cell>
          <cell r="K32">
            <v>14</v>
          </cell>
          <cell r="L32">
            <v>12</v>
          </cell>
          <cell r="M32">
            <v>11</v>
          </cell>
          <cell r="N32">
            <v>8</v>
          </cell>
          <cell r="O32">
            <v>14</v>
          </cell>
          <cell r="P32">
            <v>14</v>
          </cell>
        </row>
        <row r="33">
          <cell r="A33">
            <v>12</v>
          </cell>
          <cell r="B33">
            <v>21</v>
          </cell>
          <cell r="C33">
            <v>9</v>
          </cell>
          <cell r="D33">
            <v>76</v>
          </cell>
          <cell r="E33">
            <v>34</v>
          </cell>
          <cell r="F33">
            <v>42</v>
          </cell>
          <cell r="G33">
            <v>5</v>
          </cell>
          <cell r="H33">
            <v>9</v>
          </cell>
          <cell r="I33">
            <v>3</v>
          </cell>
          <cell r="J33">
            <v>8</v>
          </cell>
          <cell r="K33">
            <v>9</v>
          </cell>
          <cell r="L33">
            <v>8</v>
          </cell>
          <cell r="M33">
            <v>10</v>
          </cell>
          <cell r="N33">
            <v>9</v>
          </cell>
          <cell r="O33">
            <v>8</v>
          </cell>
          <cell r="P33">
            <v>7</v>
          </cell>
        </row>
        <row r="34">
          <cell r="A34">
            <v>13</v>
          </cell>
          <cell r="B34">
            <v>23</v>
          </cell>
          <cell r="C34">
            <v>2</v>
          </cell>
          <cell r="D34">
            <v>120</v>
          </cell>
          <cell r="E34">
            <v>67</v>
          </cell>
          <cell r="F34">
            <v>53</v>
          </cell>
          <cell r="G34">
            <v>11</v>
          </cell>
          <cell r="H34">
            <v>13</v>
          </cell>
          <cell r="I34">
            <v>13</v>
          </cell>
          <cell r="J34">
            <v>14</v>
          </cell>
          <cell r="K34">
            <v>16</v>
          </cell>
          <cell r="L34">
            <v>9</v>
          </cell>
          <cell r="M34">
            <v>13</v>
          </cell>
          <cell r="N34">
            <v>16</v>
          </cell>
          <cell r="O34">
            <v>10</v>
          </cell>
          <cell r="P34">
            <v>5</v>
          </cell>
        </row>
        <row r="35">
          <cell r="A35">
            <v>14</v>
          </cell>
          <cell r="B35">
            <v>24</v>
          </cell>
          <cell r="C35">
            <v>1</v>
          </cell>
          <cell r="D35">
            <v>128</v>
          </cell>
          <cell r="E35">
            <v>67</v>
          </cell>
          <cell r="F35">
            <v>61</v>
          </cell>
          <cell r="G35">
            <v>15</v>
          </cell>
          <cell r="H35">
            <v>10</v>
          </cell>
          <cell r="I35">
            <v>16</v>
          </cell>
          <cell r="J35">
            <v>15</v>
          </cell>
          <cell r="K35">
            <v>11</v>
          </cell>
          <cell r="L35">
            <v>13</v>
          </cell>
          <cell r="M35">
            <v>14</v>
          </cell>
          <cell r="N35">
            <v>15</v>
          </cell>
          <cell r="O35">
            <v>11</v>
          </cell>
          <cell r="P35">
            <v>8</v>
          </cell>
        </row>
        <row r="36">
          <cell r="A36">
            <v>15</v>
          </cell>
          <cell r="B36">
            <v>23</v>
          </cell>
          <cell r="C36">
            <v>16</v>
          </cell>
          <cell r="D36">
            <v>70</v>
          </cell>
          <cell r="E36">
            <v>43</v>
          </cell>
          <cell r="F36">
            <v>27</v>
          </cell>
          <cell r="G36">
            <v>10</v>
          </cell>
          <cell r="H36">
            <v>5</v>
          </cell>
          <cell r="I36">
            <v>7</v>
          </cell>
          <cell r="J36">
            <v>9</v>
          </cell>
          <cell r="K36">
            <v>12</v>
          </cell>
          <cell r="L36">
            <v>2</v>
          </cell>
          <cell r="M36">
            <v>9</v>
          </cell>
          <cell r="N36">
            <v>6</v>
          </cell>
          <cell r="O36">
            <v>9</v>
          </cell>
          <cell r="P36">
            <v>1</v>
          </cell>
        </row>
        <row r="37">
          <cell r="A37">
            <v>16</v>
          </cell>
          <cell r="B37">
            <v>22</v>
          </cell>
          <cell r="C37">
            <v>10</v>
          </cell>
          <cell r="D37">
            <v>75</v>
          </cell>
          <cell r="E37">
            <v>32</v>
          </cell>
          <cell r="F37">
            <v>43</v>
          </cell>
          <cell r="G37">
            <v>3</v>
          </cell>
          <cell r="H37">
            <v>11</v>
          </cell>
          <cell r="I37">
            <v>4</v>
          </cell>
          <cell r="J37">
            <v>10</v>
          </cell>
          <cell r="K37">
            <v>4</v>
          </cell>
          <cell r="L37">
            <v>15</v>
          </cell>
          <cell r="M37">
            <v>1</v>
          </cell>
          <cell r="N37">
            <v>5</v>
          </cell>
          <cell r="O37">
            <v>16</v>
          </cell>
          <cell r="P37">
            <v>6</v>
          </cell>
        </row>
      </sheetData>
      <sheetData sheetId="13">
        <row r="5">
          <cell r="G5" t="str">
            <v>IP</v>
          </cell>
          <cell r="H5" t="str">
            <v>ER</v>
          </cell>
          <cell r="I5" t="str">
            <v>H</v>
          </cell>
          <cell r="J5" t="str">
            <v>BB</v>
          </cell>
          <cell r="P5" t="str">
            <v>W/G</v>
          </cell>
          <cell r="Q5" t="str">
            <v>S/G</v>
          </cell>
          <cell r="R5" t="str">
            <v>K/G</v>
          </cell>
          <cell r="S5" t="str">
            <v>ERA-stat</v>
          </cell>
          <cell r="T5" t="str">
            <v>WHIP-stat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workbookViewId="0" topLeftCell="A3">
      <selection activeCell="A4" sqref="A4:M38"/>
    </sheetView>
  </sheetViews>
  <sheetFormatPr defaultColWidth="9.140625" defaultRowHeight="12.75"/>
  <cols>
    <col min="1" max="1" width="7.00390625" style="16" customWidth="1"/>
    <col min="3" max="13" width="7.57421875" style="0" customWidth="1"/>
  </cols>
  <sheetData>
    <row r="1" spans="3:12" ht="12.75" hidden="1">
      <c r="C1">
        <v>5</v>
      </c>
      <c r="D1">
        <v>7</v>
      </c>
      <c r="E1">
        <v>8</v>
      </c>
      <c r="F1">
        <v>6</v>
      </c>
      <c r="G1">
        <v>9</v>
      </c>
      <c r="H1">
        <v>5</v>
      </c>
      <c r="I1">
        <v>6</v>
      </c>
      <c r="J1">
        <v>7</v>
      </c>
      <c r="K1">
        <v>8</v>
      </c>
      <c r="L1">
        <v>9</v>
      </c>
    </row>
    <row r="2" spans="3:12" ht="12.75" hidden="1"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</row>
    <row r="4" spans="1:13" ht="12.75">
      <c r="A4" s="18" t="s">
        <v>49</v>
      </c>
      <c r="B4" s="18" t="s">
        <v>66</v>
      </c>
      <c r="C4" s="17" t="s">
        <v>44</v>
      </c>
      <c r="D4" s="17" t="s">
        <v>46</v>
      </c>
      <c r="E4" s="17" t="s">
        <v>47</v>
      </c>
      <c r="F4" s="17" t="s">
        <v>45</v>
      </c>
      <c r="G4" s="17" t="s">
        <v>48</v>
      </c>
      <c r="H4" s="17" t="s">
        <v>39</v>
      </c>
      <c r="I4" s="17" t="s">
        <v>40</v>
      </c>
      <c r="J4" s="17" t="s">
        <v>41</v>
      </c>
      <c r="K4" s="17" t="s">
        <v>42</v>
      </c>
      <c r="L4" s="17" t="s">
        <v>43</v>
      </c>
      <c r="M4" s="17" t="s">
        <v>3</v>
      </c>
    </row>
    <row r="5" spans="1:13" ht="12.75">
      <c r="A5" s="16">
        <v>13</v>
      </c>
      <c r="B5" t="s">
        <v>50</v>
      </c>
      <c r="C5" s="9">
        <f>17-RANK(VLOOKUP($A5,$A$23:$L$38,C$2,FALSE),C$23:C$38)</f>
        <v>10</v>
      </c>
      <c r="D5" s="9">
        <f>17-RANK(VLOOKUP($A5,$A$23:$L$38,D$2,FALSE),D$23:D$38)</f>
        <v>14</v>
      </c>
      <c r="E5" s="9">
        <f>17-RANK(VLOOKUP($A5,$A$23:$L$38,E$2,FALSE),E$23:E$38)</f>
        <v>7</v>
      </c>
      <c r="F5" s="9">
        <f>17-RANK(VLOOKUP($A5,$A$23:$L$38,F$2,FALSE),F$23:F$38)</f>
        <v>12</v>
      </c>
      <c r="G5" s="9">
        <f>17-RANK(VLOOKUP($A5,$A$23:$L$38,G$2,FALSE),G$23:G$38)</f>
        <v>3</v>
      </c>
      <c r="H5" s="9">
        <f>17-RANK(VLOOKUP($A5,$A$23:$L$38,H$2,FALSE),H$23:H$38)</f>
        <v>12</v>
      </c>
      <c r="I5" s="9">
        <f>17-RANK(VLOOKUP($A5,$A$23:$L$38,I$2,FALSE),I$23:I$38)</f>
        <v>14</v>
      </c>
      <c r="J5" s="9">
        <f>17-RANK(VLOOKUP($A5,$A$23:$L$38,J$2,FALSE),J$23:J$38)</f>
        <v>11</v>
      </c>
      <c r="K5" s="9">
        <f>RANK(VLOOKUP($A5,$A$23:$L$38,K$2,FALSE),K$23:K$38)</f>
        <v>16</v>
      </c>
      <c r="L5" s="9">
        <f>RANK(VLOOKUP($A5,$A$23:$L$38,L$2,FALSE),L$23:L$38)</f>
        <v>16</v>
      </c>
      <c r="M5" s="9">
        <f>SUM(C5:L5)</f>
        <v>115</v>
      </c>
    </row>
    <row r="6" spans="1:13" ht="12.75">
      <c r="A6" s="16">
        <v>16</v>
      </c>
      <c r="B6" t="s">
        <v>51</v>
      </c>
      <c r="C6" s="9">
        <f aca="true" t="shared" si="0" ref="C6:J20">17-RANK(VLOOKUP($A6,$A$23:$L$38,C$2,FALSE),C$23:C$38)</f>
        <v>15</v>
      </c>
      <c r="D6" s="9">
        <f t="shared" si="0"/>
        <v>9</v>
      </c>
      <c r="E6" s="9">
        <f t="shared" si="0"/>
        <v>16</v>
      </c>
      <c r="F6" s="9">
        <f t="shared" si="0"/>
        <v>5</v>
      </c>
      <c r="G6" s="9">
        <f t="shared" si="0"/>
        <v>9</v>
      </c>
      <c r="H6" s="9">
        <f t="shared" si="0"/>
        <v>10</v>
      </c>
      <c r="I6" s="9">
        <f t="shared" si="0"/>
        <v>12</v>
      </c>
      <c r="J6" s="9">
        <f t="shared" si="0"/>
        <v>6</v>
      </c>
      <c r="K6" s="9">
        <f aca="true" t="shared" si="1" ref="K6:L20">RANK(VLOOKUP($A6,$A$23:$L$38,K$2,FALSE),K$23:K$38)</f>
        <v>15</v>
      </c>
      <c r="L6" s="9">
        <f t="shared" si="1"/>
        <v>15</v>
      </c>
      <c r="M6" s="9">
        <f>SUM(C6:L6)</f>
        <v>112</v>
      </c>
    </row>
    <row r="7" spans="1:13" ht="12.75">
      <c r="A7" s="16">
        <v>1</v>
      </c>
      <c r="B7" t="s">
        <v>52</v>
      </c>
      <c r="C7" s="9">
        <f t="shared" si="0"/>
        <v>14</v>
      </c>
      <c r="D7" s="9">
        <f t="shared" si="0"/>
        <v>15</v>
      </c>
      <c r="E7" s="9">
        <f t="shared" si="0"/>
        <v>10</v>
      </c>
      <c r="F7" s="9">
        <f t="shared" si="0"/>
        <v>7</v>
      </c>
      <c r="G7" s="9">
        <f t="shared" si="0"/>
        <v>11</v>
      </c>
      <c r="H7" s="9">
        <f t="shared" si="0"/>
        <v>9</v>
      </c>
      <c r="I7" s="9">
        <f t="shared" si="0"/>
        <v>3</v>
      </c>
      <c r="J7" s="9">
        <f t="shared" si="0"/>
        <v>15</v>
      </c>
      <c r="K7" s="9">
        <f t="shared" si="1"/>
        <v>13</v>
      </c>
      <c r="L7" s="9">
        <f t="shared" si="1"/>
        <v>10</v>
      </c>
      <c r="M7" s="9">
        <f>SUM(C7:L7)</f>
        <v>107</v>
      </c>
    </row>
    <row r="8" spans="1:13" ht="12.75">
      <c r="A8" s="16">
        <v>11</v>
      </c>
      <c r="B8" t="s">
        <v>53</v>
      </c>
      <c r="C8" s="9">
        <f t="shared" si="0"/>
        <v>12</v>
      </c>
      <c r="D8" s="9">
        <f t="shared" si="0"/>
        <v>6</v>
      </c>
      <c r="E8" s="9">
        <f t="shared" si="0"/>
        <v>13</v>
      </c>
      <c r="F8" s="9">
        <f t="shared" si="0"/>
        <v>13</v>
      </c>
      <c r="G8" s="9">
        <f t="shared" si="0"/>
        <v>15</v>
      </c>
      <c r="H8" s="9">
        <f t="shared" si="0"/>
        <v>16</v>
      </c>
      <c r="I8" s="9">
        <f t="shared" si="0"/>
        <v>1</v>
      </c>
      <c r="J8" s="9">
        <f t="shared" si="0"/>
        <v>9</v>
      </c>
      <c r="K8" s="9">
        <f t="shared" si="1"/>
        <v>6</v>
      </c>
      <c r="L8" s="9">
        <f t="shared" si="1"/>
        <v>14</v>
      </c>
      <c r="M8" s="9">
        <f>SUM(C8:L8)</f>
        <v>105</v>
      </c>
    </row>
    <row r="9" spans="1:13" ht="12.75">
      <c r="A9" s="16">
        <v>6</v>
      </c>
      <c r="B9" t="s">
        <v>54</v>
      </c>
      <c r="C9" s="9">
        <f t="shared" si="0"/>
        <v>11</v>
      </c>
      <c r="D9" s="9">
        <f t="shared" si="0"/>
        <v>10</v>
      </c>
      <c r="E9" s="9">
        <f t="shared" si="0"/>
        <v>12</v>
      </c>
      <c r="F9" s="9">
        <f t="shared" si="0"/>
        <v>10</v>
      </c>
      <c r="G9" s="9">
        <f t="shared" si="0"/>
        <v>14</v>
      </c>
      <c r="H9" s="9">
        <f t="shared" si="0"/>
        <v>6</v>
      </c>
      <c r="I9" s="9">
        <f t="shared" si="0"/>
        <v>4</v>
      </c>
      <c r="J9" s="9">
        <f t="shared" si="0"/>
        <v>13</v>
      </c>
      <c r="K9" s="9">
        <f t="shared" si="1"/>
        <v>9</v>
      </c>
      <c r="L9" s="9">
        <f t="shared" si="1"/>
        <v>7</v>
      </c>
      <c r="M9" s="9">
        <f>SUM(C9:L9)</f>
        <v>96</v>
      </c>
    </row>
    <row r="10" spans="1:13" ht="12.75">
      <c r="A10" s="16">
        <v>3</v>
      </c>
      <c r="B10" t="s">
        <v>55</v>
      </c>
      <c r="C10" s="9">
        <f t="shared" si="0"/>
        <v>16</v>
      </c>
      <c r="D10" s="9">
        <f t="shared" si="0"/>
        <v>8</v>
      </c>
      <c r="E10" s="9">
        <f t="shared" si="0"/>
        <v>15</v>
      </c>
      <c r="F10" s="9">
        <f t="shared" si="0"/>
        <v>1</v>
      </c>
      <c r="G10" s="9">
        <f t="shared" si="0"/>
        <v>7</v>
      </c>
      <c r="H10" s="9">
        <f t="shared" si="0"/>
        <v>11</v>
      </c>
      <c r="I10" s="9">
        <f t="shared" si="0"/>
        <v>8</v>
      </c>
      <c r="J10" s="9">
        <f t="shared" si="0"/>
        <v>2</v>
      </c>
      <c r="K10" s="9">
        <f t="shared" si="1"/>
        <v>12</v>
      </c>
      <c r="L10" s="9">
        <f t="shared" si="1"/>
        <v>13</v>
      </c>
      <c r="M10" s="9">
        <f>SUM(C10:L10)</f>
        <v>93</v>
      </c>
    </row>
    <row r="11" spans="1:13" ht="12.75">
      <c r="A11" s="16">
        <v>8</v>
      </c>
      <c r="B11" t="s">
        <v>56</v>
      </c>
      <c r="C11" s="9">
        <f t="shared" si="0"/>
        <v>6</v>
      </c>
      <c r="D11" s="9">
        <f t="shared" si="0"/>
        <v>7</v>
      </c>
      <c r="E11" s="9">
        <f t="shared" si="0"/>
        <v>14</v>
      </c>
      <c r="F11" s="9">
        <f t="shared" si="0"/>
        <v>16</v>
      </c>
      <c r="G11" s="9">
        <f t="shared" si="0"/>
        <v>16</v>
      </c>
      <c r="H11" s="9">
        <f t="shared" si="0"/>
        <v>1</v>
      </c>
      <c r="I11" s="9">
        <f t="shared" si="0"/>
        <v>10</v>
      </c>
      <c r="J11" s="9">
        <f t="shared" si="0"/>
        <v>1</v>
      </c>
      <c r="K11" s="9">
        <f t="shared" si="1"/>
        <v>10</v>
      </c>
      <c r="L11" s="9">
        <f t="shared" si="1"/>
        <v>9</v>
      </c>
      <c r="M11" s="9">
        <f>SUM(C11:L11)</f>
        <v>90</v>
      </c>
    </row>
    <row r="12" spans="1:13" ht="12.75">
      <c r="A12" s="16">
        <v>2</v>
      </c>
      <c r="B12" t="s">
        <v>57</v>
      </c>
      <c r="C12" s="9">
        <f t="shared" si="0"/>
        <v>4</v>
      </c>
      <c r="D12" s="9">
        <f t="shared" si="0"/>
        <v>5</v>
      </c>
      <c r="E12" s="9">
        <f t="shared" si="0"/>
        <v>3</v>
      </c>
      <c r="F12" s="9">
        <f t="shared" si="0"/>
        <v>15</v>
      </c>
      <c r="G12" s="9">
        <f t="shared" si="0"/>
        <v>12</v>
      </c>
      <c r="H12" s="9">
        <f t="shared" si="0"/>
        <v>15</v>
      </c>
      <c r="I12" s="9">
        <f t="shared" si="0"/>
        <v>7</v>
      </c>
      <c r="J12" s="9">
        <f t="shared" si="0"/>
        <v>8</v>
      </c>
      <c r="K12" s="9">
        <f t="shared" si="1"/>
        <v>8</v>
      </c>
      <c r="L12" s="9">
        <f t="shared" si="1"/>
        <v>11</v>
      </c>
      <c r="M12" s="9">
        <f>SUM(C12:L12)</f>
        <v>88</v>
      </c>
    </row>
    <row r="13" spans="1:13" ht="12.75">
      <c r="A13" s="16">
        <v>12</v>
      </c>
      <c r="B13" t="s">
        <v>58</v>
      </c>
      <c r="C13" s="9">
        <f t="shared" si="0"/>
        <v>13</v>
      </c>
      <c r="D13" s="9">
        <f t="shared" si="0"/>
        <v>11</v>
      </c>
      <c r="E13" s="9">
        <f t="shared" si="0"/>
        <v>11</v>
      </c>
      <c r="F13" s="9">
        <f t="shared" si="0"/>
        <v>8</v>
      </c>
      <c r="G13" s="9">
        <f t="shared" si="0"/>
        <v>8</v>
      </c>
      <c r="H13" s="9">
        <f t="shared" si="0"/>
        <v>14</v>
      </c>
      <c r="I13" s="9">
        <f t="shared" si="0"/>
        <v>5</v>
      </c>
      <c r="J13" s="9">
        <f t="shared" si="0"/>
        <v>3</v>
      </c>
      <c r="K13" s="9">
        <f t="shared" si="1"/>
        <v>5</v>
      </c>
      <c r="L13" s="9">
        <f t="shared" si="1"/>
        <v>8</v>
      </c>
      <c r="M13" s="9">
        <f>SUM(C13:L13)</f>
        <v>86</v>
      </c>
    </row>
    <row r="14" spans="1:13" ht="12.75">
      <c r="A14" s="16">
        <v>7</v>
      </c>
      <c r="B14" t="s">
        <v>59</v>
      </c>
      <c r="C14" s="9">
        <f t="shared" si="0"/>
        <v>9</v>
      </c>
      <c r="D14" s="9">
        <f t="shared" si="0"/>
        <v>16</v>
      </c>
      <c r="E14" s="9">
        <f t="shared" si="0"/>
        <v>5</v>
      </c>
      <c r="F14" s="9">
        <f t="shared" si="0"/>
        <v>11</v>
      </c>
      <c r="G14" s="9">
        <f t="shared" si="0"/>
        <v>2</v>
      </c>
      <c r="H14" s="9">
        <f t="shared" si="0"/>
        <v>3</v>
      </c>
      <c r="I14" s="9">
        <f t="shared" si="0"/>
        <v>16</v>
      </c>
      <c r="J14" s="9">
        <f t="shared" si="0"/>
        <v>10</v>
      </c>
      <c r="K14" s="9">
        <f t="shared" si="1"/>
        <v>4</v>
      </c>
      <c r="L14" s="9">
        <f t="shared" si="1"/>
        <v>5</v>
      </c>
      <c r="M14" s="9">
        <f>SUM(C14:L14)</f>
        <v>81</v>
      </c>
    </row>
    <row r="15" spans="1:13" ht="12.75">
      <c r="A15" s="16">
        <v>14</v>
      </c>
      <c r="B15" t="s">
        <v>60</v>
      </c>
      <c r="C15" s="9">
        <f t="shared" si="0"/>
        <v>8</v>
      </c>
      <c r="D15" s="9">
        <f t="shared" si="0"/>
        <v>12</v>
      </c>
      <c r="E15" s="9">
        <f t="shared" si="0"/>
        <v>9</v>
      </c>
      <c r="F15" s="9">
        <f t="shared" si="0"/>
        <v>9</v>
      </c>
      <c r="G15" s="9">
        <f t="shared" si="0"/>
        <v>4</v>
      </c>
      <c r="H15" s="9">
        <f t="shared" si="0"/>
        <v>8</v>
      </c>
      <c r="I15" s="9">
        <f t="shared" si="0"/>
        <v>2</v>
      </c>
      <c r="J15" s="9">
        <f t="shared" si="0"/>
        <v>16</v>
      </c>
      <c r="K15" s="9">
        <f t="shared" si="1"/>
        <v>7</v>
      </c>
      <c r="L15" s="9">
        <f t="shared" si="1"/>
        <v>4</v>
      </c>
      <c r="M15" s="9">
        <f>SUM(C15:L15)</f>
        <v>79</v>
      </c>
    </row>
    <row r="16" spans="1:13" ht="12.75">
      <c r="A16" s="16">
        <v>9</v>
      </c>
      <c r="B16" t="s">
        <v>61</v>
      </c>
      <c r="C16" s="9">
        <f t="shared" si="0"/>
        <v>5</v>
      </c>
      <c r="D16" s="9">
        <f t="shared" si="0"/>
        <v>3</v>
      </c>
      <c r="E16" s="9">
        <f t="shared" si="0"/>
        <v>3</v>
      </c>
      <c r="F16" s="9">
        <f t="shared" si="0"/>
        <v>2</v>
      </c>
      <c r="G16" s="9">
        <f t="shared" si="0"/>
        <v>5</v>
      </c>
      <c r="H16" s="9">
        <f t="shared" si="0"/>
        <v>7</v>
      </c>
      <c r="I16" s="9">
        <f t="shared" si="0"/>
        <v>13</v>
      </c>
      <c r="J16" s="9">
        <f t="shared" si="0"/>
        <v>14</v>
      </c>
      <c r="K16" s="9">
        <f t="shared" si="1"/>
        <v>14</v>
      </c>
      <c r="L16" s="9">
        <f t="shared" si="1"/>
        <v>12</v>
      </c>
      <c r="M16" s="9">
        <f>SUM(C16:L16)</f>
        <v>78</v>
      </c>
    </row>
    <row r="17" spans="1:13" ht="12.75">
      <c r="A17" s="16">
        <v>4</v>
      </c>
      <c r="B17" t="s">
        <v>62</v>
      </c>
      <c r="C17" s="9">
        <f t="shared" si="0"/>
        <v>7</v>
      </c>
      <c r="D17" s="9">
        <f t="shared" si="0"/>
        <v>1</v>
      </c>
      <c r="E17" s="9">
        <f t="shared" si="0"/>
        <v>7</v>
      </c>
      <c r="F17" s="9">
        <f t="shared" si="0"/>
        <v>14</v>
      </c>
      <c r="G17" s="9">
        <f t="shared" si="0"/>
        <v>13</v>
      </c>
      <c r="H17" s="9">
        <f t="shared" si="0"/>
        <v>5</v>
      </c>
      <c r="I17" s="9">
        <f t="shared" si="0"/>
        <v>9</v>
      </c>
      <c r="J17" s="9">
        <f t="shared" si="0"/>
        <v>4</v>
      </c>
      <c r="K17" s="9">
        <f t="shared" si="1"/>
        <v>11</v>
      </c>
      <c r="L17" s="9">
        <f t="shared" si="1"/>
        <v>3</v>
      </c>
      <c r="M17" s="9">
        <f>SUM(C17:L17)</f>
        <v>74</v>
      </c>
    </row>
    <row r="18" spans="1:13" ht="12.75">
      <c r="A18" s="16">
        <v>15</v>
      </c>
      <c r="B18" t="s">
        <v>63</v>
      </c>
      <c r="C18" s="9">
        <f t="shared" si="0"/>
        <v>2</v>
      </c>
      <c r="D18" s="9">
        <f t="shared" si="0"/>
        <v>4</v>
      </c>
      <c r="E18" s="9">
        <f t="shared" si="0"/>
        <v>8</v>
      </c>
      <c r="F18" s="9">
        <f t="shared" si="0"/>
        <v>3</v>
      </c>
      <c r="G18" s="9">
        <f t="shared" si="0"/>
        <v>1</v>
      </c>
      <c r="H18" s="9">
        <f t="shared" si="0"/>
        <v>13</v>
      </c>
      <c r="I18" s="9">
        <f t="shared" si="0"/>
        <v>12</v>
      </c>
      <c r="J18" s="9">
        <f t="shared" si="0"/>
        <v>7</v>
      </c>
      <c r="K18" s="9">
        <f t="shared" si="1"/>
        <v>1</v>
      </c>
      <c r="L18" s="9">
        <f t="shared" si="1"/>
        <v>6</v>
      </c>
      <c r="M18" s="9">
        <f>SUM(C18:L18)</f>
        <v>57</v>
      </c>
    </row>
    <row r="19" spans="1:13" ht="12.75">
      <c r="A19" s="16">
        <v>10</v>
      </c>
      <c r="B19" t="s">
        <v>64</v>
      </c>
      <c r="C19" s="9">
        <f t="shared" si="0"/>
        <v>3</v>
      </c>
      <c r="D19" s="9">
        <f t="shared" si="0"/>
        <v>13</v>
      </c>
      <c r="E19" s="9">
        <f t="shared" si="0"/>
        <v>1</v>
      </c>
      <c r="F19" s="9">
        <f t="shared" si="0"/>
        <v>6</v>
      </c>
      <c r="G19" s="9">
        <f t="shared" si="0"/>
        <v>6</v>
      </c>
      <c r="H19" s="9">
        <f t="shared" si="0"/>
        <v>4</v>
      </c>
      <c r="I19" s="9">
        <f t="shared" si="0"/>
        <v>6</v>
      </c>
      <c r="J19" s="9">
        <f t="shared" si="0"/>
        <v>12</v>
      </c>
      <c r="K19" s="9">
        <f t="shared" si="1"/>
        <v>2</v>
      </c>
      <c r="L19" s="9">
        <f t="shared" si="1"/>
        <v>1</v>
      </c>
      <c r="M19" s="9">
        <f>SUM(C19:L19)</f>
        <v>54</v>
      </c>
    </row>
    <row r="20" spans="1:13" ht="12.75">
      <c r="A20" s="16">
        <v>5</v>
      </c>
      <c r="B20" t="s">
        <v>65</v>
      </c>
      <c r="C20" s="9">
        <f t="shared" si="0"/>
        <v>1</v>
      </c>
      <c r="D20" s="9">
        <f t="shared" si="0"/>
        <v>2</v>
      </c>
      <c r="E20" s="9">
        <f t="shared" si="0"/>
        <v>4</v>
      </c>
      <c r="F20" s="9">
        <f t="shared" si="0"/>
        <v>4</v>
      </c>
      <c r="G20" s="9">
        <f t="shared" si="0"/>
        <v>10</v>
      </c>
      <c r="H20" s="9">
        <f t="shared" si="0"/>
        <v>2</v>
      </c>
      <c r="I20" s="9">
        <f t="shared" si="0"/>
        <v>15</v>
      </c>
      <c r="J20" s="9">
        <f t="shared" si="0"/>
        <v>5</v>
      </c>
      <c r="K20" s="9">
        <f t="shared" si="1"/>
        <v>3</v>
      </c>
      <c r="L20" s="9">
        <f t="shared" si="1"/>
        <v>2</v>
      </c>
      <c r="M20" s="9">
        <f>SUM(C20:L20)</f>
        <v>48</v>
      </c>
    </row>
    <row r="21" spans="3:13" ht="12.7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8" t="s">
        <v>49</v>
      </c>
      <c r="B22" s="18" t="s">
        <v>66</v>
      </c>
      <c r="C22" s="17" t="s">
        <v>44</v>
      </c>
      <c r="D22" s="17" t="s">
        <v>46</v>
      </c>
      <c r="E22" s="17" t="s">
        <v>47</v>
      </c>
      <c r="F22" s="17" t="s">
        <v>45</v>
      </c>
      <c r="G22" s="17" t="s">
        <v>48</v>
      </c>
      <c r="H22" s="17" t="s">
        <v>39</v>
      </c>
      <c r="I22" s="17" t="s">
        <v>40</v>
      </c>
      <c r="J22" s="17" t="s">
        <v>41</v>
      </c>
      <c r="K22" s="17" t="s">
        <v>42</v>
      </c>
      <c r="L22" s="17" t="s">
        <v>43</v>
      </c>
      <c r="M22" s="9"/>
    </row>
    <row r="23" spans="1:13" ht="12.75">
      <c r="A23" s="16">
        <v>1</v>
      </c>
      <c r="B23" t="s">
        <v>52</v>
      </c>
      <c r="C23" s="9">
        <f>VLOOKUP($A23,wirehit,C$1,FALSE)</f>
        <v>974</v>
      </c>
      <c r="D23" s="9">
        <f>VLOOKUP($A23,wirehit,D$1,FALSE)</f>
        <v>990</v>
      </c>
      <c r="E23" s="9">
        <f>VLOOKUP($A23,wirehit,E$1,FALSE)</f>
        <v>113</v>
      </c>
      <c r="F23" s="19">
        <f>VLOOKUP($A23,wirehit,F$1,FALSE)</f>
        <v>0.4694730077120823</v>
      </c>
      <c r="G23" s="19">
        <f>VLOOKUP($A23,wirehit,G$1,FALSE)</f>
        <v>0.35503044360684255</v>
      </c>
      <c r="H23" s="20">
        <f>VLOOKUP($A23,wirepitch,H$1,FALSE)</f>
        <v>89.80686695278969</v>
      </c>
      <c r="I23" s="20">
        <f>VLOOKUP($A23,wirepitch,I$1,FALSE)</f>
        <v>47.317596566523605</v>
      </c>
      <c r="J23" s="20">
        <f>VLOOKUP($A23,wirepitch,J$1,FALSE)</f>
        <v>1215.772532188841</v>
      </c>
      <c r="K23" s="21">
        <f>VLOOKUP($A23,wirepitch,K$1,FALSE)</f>
        <v>3.4055793991416308</v>
      </c>
      <c r="L23" s="21">
        <f>VLOOKUP($A23,wirepitch,L$1,FALSE)</f>
        <v>1.2625178826895564</v>
      </c>
      <c r="M23" s="9"/>
    </row>
    <row r="24" spans="1:13" ht="12.75">
      <c r="A24" s="16">
        <v>2</v>
      </c>
      <c r="B24" t="s">
        <v>57</v>
      </c>
      <c r="C24" s="9">
        <f>VLOOKUP($A24,wirehit,C$1,FALSE)</f>
        <v>876</v>
      </c>
      <c r="D24" s="9">
        <f>VLOOKUP($A24,wirehit,D$1,FALSE)</f>
        <v>850</v>
      </c>
      <c r="E24" s="9">
        <f>VLOOKUP($A24,wirehit,E$1,FALSE)</f>
        <v>86</v>
      </c>
      <c r="F24" s="19">
        <f>VLOOKUP($A24,wirehit,F$1,FALSE)</f>
        <v>0.48812418178417805</v>
      </c>
      <c r="G24" s="19">
        <f>VLOOKUP($A24,wirehit,G$1,FALSE)</f>
        <v>0.3579526508836279</v>
      </c>
      <c r="H24" s="20">
        <f>VLOOKUP($A24,wirepitch,H$1,FALSE)</f>
        <v>96</v>
      </c>
      <c r="I24" s="20">
        <f>VLOOKUP($A24,wirepitch,I$1,FALSE)</f>
        <v>58</v>
      </c>
      <c r="J24" s="20">
        <f>VLOOKUP($A24,wirepitch,J$1,FALSE)</f>
        <v>1061</v>
      </c>
      <c r="K24" s="21">
        <f>VLOOKUP($A24,wirepitch,K$1,FALSE)</f>
        <v>3.5197026022304834</v>
      </c>
      <c r="L24" s="21">
        <f>VLOOKUP($A24,wirepitch,L$1,FALSE)</f>
        <v>1.262453531598513</v>
      </c>
      <c r="M24" s="9"/>
    </row>
    <row r="25" spans="1:13" ht="12.75">
      <c r="A25" s="16">
        <v>3</v>
      </c>
      <c r="B25" t="s">
        <v>55</v>
      </c>
      <c r="C25" s="9">
        <f>VLOOKUP($A25,wirehit,C$1,FALSE)</f>
        <v>1084</v>
      </c>
      <c r="D25" s="9">
        <f>VLOOKUP($A25,wirehit,D$1,FALSE)</f>
        <v>900</v>
      </c>
      <c r="E25" s="9">
        <f>VLOOKUP($A25,wirehit,E$1,FALSE)</f>
        <v>148</v>
      </c>
      <c r="F25" s="19">
        <f>VLOOKUP($A25,wirehit,F$1,FALSE)</f>
        <v>0.44943181818181815</v>
      </c>
      <c r="G25" s="19">
        <f>VLOOKUP($A25,wirehit,G$1,FALSE)</f>
        <v>0.34659604702234853</v>
      </c>
      <c r="H25" s="20">
        <f>VLOOKUP($A25,wirepitch,H$1,FALSE)</f>
        <v>90.51355206847362</v>
      </c>
      <c r="I25" s="20">
        <f>VLOOKUP($A25,wirepitch,I$1,FALSE)</f>
        <v>59.70042796005706</v>
      </c>
      <c r="J25" s="20">
        <f>VLOOKUP($A25,wirepitch,J$1,FALSE)</f>
        <v>906.0984308131241</v>
      </c>
      <c r="K25" s="21">
        <f>VLOOKUP($A25,wirepitch,K$1,FALSE)</f>
        <v>3.4536376604850214</v>
      </c>
      <c r="L25" s="21">
        <f>VLOOKUP($A25,wirepitch,L$1,FALSE)</f>
        <v>1.2439372325249642</v>
      </c>
      <c r="M25" s="9"/>
    </row>
    <row r="26" spans="1:13" ht="12.75">
      <c r="A26" s="16">
        <v>4</v>
      </c>
      <c r="B26" t="s">
        <v>62</v>
      </c>
      <c r="C26" s="9">
        <f>VLOOKUP($A26,wirehit,C$1,FALSE)</f>
        <v>918</v>
      </c>
      <c r="D26" s="9">
        <f>VLOOKUP($A26,wirehit,D$1,FALSE)</f>
        <v>824</v>
      </c>
      <c r="E26" s="9">
        <f>VLOOKUP($A26,wirehit,E$1,FALSE)</f>
        <v>103</v>
      </c>
      <c r="F26" s="19">
        <f>VLOOKUP($A26,wirehit,F$1,FALSE)</f>
        <v>0.48523131672597863</v>
      </c>
      <c r="G26" s="19">
        <f>VLOOKUP($A26,wirehit,G$1,FALSE)</f>
        <v>0.3615421532554791</v>
      </c>
      <c r="H26" s="20">
        <f>VLOOKUP($A26,wirepitch,H$1,FALSE)</f>
        <v>81.27753303964758</v>
      </c>
      <c r="I26" s="20">
        <f>VLOOKUP($A26,wirepitch,I$1,FALSE)</f>
        <v>61.45374449339207</v>
      </c>
      <c r="J26" s="20">
        <f>VLOOKUP($A26,wirepitch,J$1,FALSE)</f>
        <v>1015.9691629955947</v>
      </c>
      <c r="K26" s="21">
        <f>VLOOKUP($A26,wirepitch,K$1,FALSE)</f>
        <v>3.4691629955947136</v>
      </c>
      <c r="L26" s="21">
        <f>VLOOKUP($A26,wirepitch,L$1,FALSE)</f>
        <v>1.2951541850220265</v>
      </c>
      <c r="M26" s="9"/>
    </row>
    <row r="27" spans="1:13" ht="12.75">
      <c r="A27" s="16">
        <v>5</v>
      </c>
      <c r="B27" t="s">
        <v>65</v>
      </c>
      <c r="C27" s="9">
        <f>VLOOKUP($A27,wirehit,C$1,FALSE)</f>
        <v>800</v>
      </c>
      <c r="D27" s="9">
        <f>VLOOKUP($A27,wirehit,D$1,FALSE)</f>
        <v>829</v>
      </c>
      <c r="E27" s="9">
        <f>VLOOKUP($A27,wirehit,E$1,FALSE)</f>
        <v>88</v>
      </c>
      <c r="F27" s="19">
        <f>VLOOKUP($A27,wirehit,F$1,FALSE)</f>
        <v>0.45730480892302067</v>
      </c>
      <c r="G27" s="19">
        <f>VLOOKUP($A27,wirehit,G$1,FALSE)</f>
        <v>0.3526179702650291</v>
      </c>
      <c r="H27" s="20">
        <f>VLOOKUP($A27,wirepitch,H$1,FALSE)</f>
        <v>66</v>
      </c>
      <c r="I27" s="20">
        <f>VLOOKUP($A27,wirepitch,I$1,FALSE)</f>
        <v>79</v>
      </c>
      <c r="J27" s="20">
        <f>VLOOKUP($A27,wirepitch,J$1,FALSE)</f>
        <v>1032</v>
      </c>
      <c r="K27" s="21">
        <f>VLOOKUP($A27,wirepitch,K$1,FALSE)</f>
        <v>3.6927322907083715</v>
      </c>
      <c r="L27" s="21">
        <f>VLOOKUP($A27,wirepitch,L$1,FALSE)</f>
        <v>1.3045078196872124</v>
      </c>
      <c r="M27" s="9"/>
    </row>
    <row r="28" spans="1:13" ht="12.75">
      <c r="A28" s="16">
        <v>6</v>
      </c>
      <c r="B28" t="s">
        <v>54</v>
      </c>
      <c r="C28" s="9">
        <f>VLOOKUP($A28,wirehit,C$1,FALSE)</f>
        <v>942</v>
      </c>
      <c r="D28" s="9">
        <f>VLOOKUP($A28,wirehit,D$1,FALSE)</f>
        <v>933</v>
      </c>
      <c r="E28" s="9">
        <f>VLOOKUP($A28,wirehit,E$1,FALSE)</f>
        <v>131</v>
      </c>
      <c r="F28" s="19">
        <f>VLOOKUP($A28,wirehit,F$1,FALSE)</f>
        <v>0.47206844489179667</v>
      </c>
      <c r="G28" s="19">
        <f>VLOOKUP($A28,wirehit,G$1,FALSE)</f>
        <v>0.3625599520383693</v>
      </c>
      <c r="H28" s="20">
        <f>VLOOKUP($A28,wirepitch,H$1,FALSE)</f>
        <v>82.32916972814107</v>
      </c>
      <c r="I28" s="20">
        <f>VLOOKUP($A28,wirepitch,I$1,FALSE)</f>
        <v>55.54739162380602</v>
      </c>
      <c r="J28" s="20">
        <f>VLOOKUP($A28,wirepitch,J$1,FALSE)</f>
        <v>1167.4871418074945</v>
      </c>
      <c r="K28" s="21">
        <f>VLOOKUP($A28,wirepitch,K$1,FALSE)</f>
        <v>3.4981631153563555</v>
      </c>
      <c r="L28" s="21">
        <f>VLOOKUP($A28,wirepitch,L$1,FALSE)</f>
        <v>1.275532696546657</v>
      </c>
      <c r="M28" s="9"/>
    </row>
    <row r="29" spans="1:13" ht="12.75">
      <c r="A29" s="16">
        <v>7</v>
      </c>
      <c r="B29" t="s">
        <v>59</v>
      </c>
      <c r="C29" s="9">
        <f>VLOOKUP($A29,wirehit,C$1,FALSE)</f>
        <v>930</v>
      </c>
      <c r="D29" s="9">
        <f>VLOOKUP($A29,wirehit,D$1,FALSE)</f>
        <v>992</v>
      </c>
      <c r="E29" s="9">
        <f>VLOOKUP($A29,wirehit,E$1,FALSE)</f>
        <v>95</v>
      </c>
      <c r="F29" s="19">
        <f>VLOOKUP($A29,wirehit,F$1,FALSE)</f>
        <v>0.4768158236057069</v>
      </c>
      <c r="G29" s="19">
        <f>VLOOKUP($A29,wirehit,G$1,FALSE)</f>
        <v>0.3434358367829687</v>
      </c>
      <c r="H29" s="20">
        <f>VLOOKUP($A29,wirepitch,H$1,FALSE)</f>
        <v>78.47682119205298</v>
      </c>
      <c r="I29" s="20">
        <f>VLOOKUP($A29,wirepitch,I$1,FALSE)</f>
        <v>82.45033112582782</v>
      </c>
      <c r="J29" s="20">
        <f>VLOOKUP($A29,wirepitch,J$1,FALSE)</f>
        <v>1123.5099337748345</v>
      </c>
      <c r="K29" s="21">
        <f>VLOOKUP($A29,wirepitch,K$1,FALSE)</f>
        <v>3.6688741721854305</v>
      </c>
      <c r="L29" s="21">
        <f>VLOOKUP($A29,wirepitch,L$1,FALSE)</f>
        <v>1.2825607064017661</v>
      </c>
      <c r="M29" s="9"/>
    </row>
    <row r="30" spans="1:13" ht="12.75">
      <c r="A30" s="16">
        <v>8</v>
      </c>
      <c r="B30" t="s">
        <v>56</v>
      </c>
      <c r="C30" s="9">
        <f>VLOOKUP($A30,wirehit,C$1,FALSE)</f>
        <v>904</v>
      </c>
      <c r="D30" s="9">
        <f>VLOOKUP($A30,wirehit,D$1,FALSE)</f>
        <v>878</v>
      </c>
      <c r="E30" s="9">
        <f>VLOOKUP($A30,wirehit,E$1,FALSE)</f>
        <v>143</v>
      </c>
      <c r="F30" s="19">
        <f>VLOOKUP($A30,wirehit,F$1,FALSE)</f>
        <v>0.49112009847019517</v>
      </c>
      <c r="G30" s="19">
        <f>VLOOKUP($A30,wirehit,G$1,FALSE)</f>
        <v>0.3690308439016753</v>
      </c>
      <c r="H30" s="20">
        <f>VLOOKUP($A30,wirepitch,H$1,FALSE)</f>
        <v>53</v>
      </c>
      <c r="I30" s="20">
        <f>VLOOKUP($A30,wirepitch,I$1,FALSE)</f>
        <v>70</v>
      </c>
      <c r="J30" s="20">
        <f>VLOOKUP($A30,wirepitch,J$1,FALSE)</f>
        <v>639</v>
      </c>
      <c r="K30" s="21">
        <f>VLOOKUP($A30,wirepitch,K$1,FALSE)</f>
        <v>3.4893350062735258</v>
      </c>
      <c r="L30" s="21">
        <f>VLOOKUP($A30,wirepitch,L$1,FALSE)</f>
        <v>1.2685069008782937</v>
      </c>
      <c r="M30" s="9"/>
    </row>
    <row r="31" spans="1:13" ht="12.75">
      <c r="A31" s="16">
        <v>9</v>
      </c>
      <c r="B31" t="s">
        <v>61</v>
      </c>
      <c r="C31" s="9">
        <f>VLOOKUP($A31,wirehit,C$1,FALSE)</f>
        <v>899</v>
      </c>
      <c r="D31" s="9">
        <f>VLOOKUP($A31,wirehit,D$1,FALSE)</f>
        <v>837</v>
      </c>
      <c r="E31" s="9">
        <f>VLOOKUP($A31,wirehit,E$1,FALSE)</f>
        <v>86</v>
      </c>
      <c r="F31" s="19">
        <f>VLOOKUP($A31,wirehit,F$1,FALSE)</f>
        <v>0.45171495171495174</v>
      </c>
      <c r="G31" s="19">
        <f>VLOOKUP($A31,wirehit,G$1,FALSE)</f>
        <v>0.344822350440328</v>
      </c>
      <c r="H31" s="20">
        <f>VLOOKUP($A31,wirepitch,H$1,FALSE)</f>
        <v>86.80709534368071</v>
      </c>
      <c r="I31" s="20">
        <f>VLOOKUP($A31,wirepitch,I$1,FALSE)</f>
        <v>77.8270509977827</v>
      </c>
      <c r="J31" s="20">
        <f>VLOOKUP($A31,wirepitch,J$1,FALSE)</f>
        <v>1198.3370288248336</v>
      </c>
      <c r="K31" s="21">
        <f>VLOOKUP($A31,wirepitch,K$1,FALSE)</f>
        <v>3.319290465631929</v>
      </c>
      <c r="L31" s="21">
        <f>VLOOKUP($A31,wirepitch,L$1,FALSE)</f>
        <v>1.252771618625277</v>
      </c>
      <c r="M31" s="9"/>
    </row>
    <row r="32" spans="1:13" ht="12.75">
      <c r="A32" s="16">
        <v>10</v>
      </c>
      <c r="B32" t="s">
        <v>64</v>
      </c>
      <c r="C32" s="9">
        <f>VLOOKUP($A32,wirehit,C$1,FALSE)</f>
        <v>846</v>
      </c>
      <c r="D32" s="9">
        <f>VLOOKUP($A32,wirehit,D$1,FALSE)</f>
        <v>964</v>
      </c>
      <c r="E32" s="9">
        <f>VLOOKUP($A32,wirehit,E$1,FALSE)</f>
        <v>51</v>
      </c>
      <c r="F32" s="19">
        <f>VLOOKUP($A32,wirehit,F$1,FALSE)</f>
        <v>0.46902499120028157</v>
      </c>
      <c r="G32" s="19">
        <f>VLOOKUP($A32,wirehit,G$1,FALSE)</f>
        <v>0.3459348307497627</v>
      </c>
      <c r="H32" s="20">
        <f>VLOOKUP($A32,wirepitch,H$1,FALSE)</f>
        <v>81</v>
      </c>
      <c r="I32" s="20">
        <f>VLOOKUP($A32,wirepitch,I$1,FALSE)</f>
        <v>57</v>
      </c>
      <c r="J32" s="20">
        <f>VLOOKUP($A32,wirepitch,J$1,FALSE)</f>
        <v>1153</v>
      </c>
      <c r="K32" s="21">
        <f>VLOOKUP($A32,wirepitch,K$1,FALSE)</f>
        <v>3.733031674208145</v>
      </c>
      <c r="L32" s="21">
        <f>VLOOKUP($A32,wirepitch,L$1,FALSE)</f>
        <v>1.349924585218703</v>
      </c>
      <c r="M32" s="9"/>
    </row>
    <row r="33" spans="1:13" ht="12.75">
      <c r="A33" s="16">
        <v>11</v>
      </c>
      <c r="B33" t="s">
        <v>53</v>
      </c>
      <c r="C33" s="9">
        <f>VLOOKUP($A33,wirehit,C$1,FALSE)</f>
        <v>950</v>
      </c>
      <c r="D33" s="9">
        <f>VLOOKUP($A33,wirehit,D$1,FALSE)</f>
        <v>859</v>
      </c>
      <c r="E33" s="9">
        <f>VLOOKUP($A33,wirehit,E$1,FALSE)</f>
        <v>132</v>
      </c>
      <c r="F33" s="19">
        <f>VLOOKUP($A33,wirehit,F$1,FALSE)</f>
        <v>0.4822033898305085</v>
      </c>
      <c r="G33" s="19">
        <f>VLOOKUP($A33,wirehit,G$1,FALSE)</f>
        <v>0.3627836611195159</v>
      </c>
      <c r="H33" s="20">
        <f>VLOOKUP($A33,wirepitch,H$1,FALSE)</f>
        <v>97</v>
      </c>
      <c r="I33" s="20">
        <f>VLOOKUP($A33,wirepitch,I$1,FALSE)</f>
        <v>29</v>
      </c>
      <c r="J33" s="20">
        <f>VLOOKUP($A33,wirepitch,J$1,FALSE)</f>
        <v>1067</v>
      </c>
      <c r="K33" s="21">
        <f>VLOOKUP($A33,wirepitch,K$1,FALSE)</f>
        <v>3.6013564431047476</v>
      </c>
      <c r="L33" s="21">
        <f>VLOOKUP($A33,wirepitch,L$1,FALSE)</f>
        <v>1.2170308967596082</v>
      </c>
      <c r="M33" s="9"/>
    </row>
    <row r="34" spans="1:13" ht="12.75">
      <c r="A34" s="16">
        <v>12</v>
      </c>
      <c r="B34" t="s">
        <v>58</v>
      </c>
      <c r="C34" s="9">
        <f>VLOOKUP($A34,wirehit,C$1,FALSE)</f>
        <v>970</v>
      </c>
      <c r="D34" s="9">
        <f>VLOOKUP($A34,wirehit,D$1,FALSE)</f>
        <v>934</v>
      </c>
      <c r="E34" s="9">
        <f>VLOOKUP($A34,wirehit,E$1,FALSE)</f>
        <v>120</v>
      </c>
      <c r="F34" s="19">
        <f>VLOOKUP($A34,wirehit,F$1,FALSE)</f>
        <v>0.47004830917874396</v>
      </c>
      <c r="G34" s="19">
        <f>VLOOKUP($A34,wirehit,G$1,FALSE)</f>
        <v>0.3496923527688251</v>
      </c>
      <c r="H34" s="20">
        <f>VLOOKUP($A34,wirepitch,H$1,FALSE)</f>
        <v>94.27374301675978</v>
      </c>
      <c r="I34" s="20">
        <f>VLOOKUP($A34,wirepitch,I$1,FALSE)</f>
        <v>55.62150837988827</v>
      </c>
      <c r="J34" s="20">
        <f>VLOOKUP($A34,wirepitch,J$1,FALSE)</f>
        <v>983.2751396648046</v>
      </c>
      <c r="K34" s="21">
        <f>VLOOKUP($A34,wirepitch,K$1,FALSE)</f>
        <v>3.6641061452513966</v>
      </c>
      <c r="L34" s="21">
        <f>VLOOKUP($A34,wirepitch,L$1,FALSE)</f>
        <v>1.2695530726256983</v>
      </c>
      <c r="M34" s="9"/>
    </row>
    <row r="35" spans="1:13" ht="12.75">
      <c r="A35" s="16">
        <v>13</v>
      </c>
      <c r="B35" t="s">
        <v>50</v>
      </c>
      <c r="C35" s="9">
        <f>VLOOKUP($A35,wirehit,C$1,FALSE)</f>
        <v>931</v>
      </c>
      <c r="D35" s="9">
        <f>VLOOKUP($A35,wirehit,D$1,FALSE)</f>
        <v>972</v>
      </c>
      <c r="E35" s="9">
        <f>VLOOKUP($A35,wirehit,E$1,FALSE)</f>
        <v>103</v>
      </c>
      <c r="F35" s="19">
        <f>VLOOKUP($A35,wirehit,F$1,FALSE)</f>
        <v>0.4820390010263428</v>
      </c>
      <c r="G35" s="19">
        <f>VLOOKUP($A35,wirehit,G$1,FALSE)</f>
        <v>0.3442242180241561</v>
      </c>
      <c r="H35" s="20">
        <f>VLOOKUP($A35,wirepitch,H$1,FALSE)</f>
        <v>90.97826086956522</v>
      </c>
      <c r="I35" s="20">
        <f>VLOOKUP($A35,wirepitch,I$1,FALSE)</f>
        <v>78.26086956521739</v>
      </c>
      <c r="J35" s="20">
        <f>VLOOKUP($A35,wirepitch,J$1,FALSE)</f>
        <v>1145.5434782608695</v>
      </c>
      <c r="K35" s="21">
        <f>VLOOKUP($A35,wirepitch,K$1,FALSE)</f>
        <v>3.1630434782608696</v>
      </c>
      <c r="L35" s="21">
        <f>VLOOKUP($A35,wirepitch,L$1,FALSE)</f>
        <v>1.191304347826087</v>
      </c>
      <c r="M35" s="9"/>
    </row>
    <row r="36" spans="1:13" ht="12.75">
      <c r="A36" s="16">
        <v>14</v>
      </c>
      <c r="B36" t="s">
        <v>60</v>
      </c>
      <c r="C36" s="9">
        <f>VLOOKUP($A36,wirehit,C$1,FALSE)</f>
        <v>926</v>
      </c>
      <c r="D36" s="9">
        <f>VLOOKUP($A36,wirehit,D$1,FALSE)</f>
        <v>940</v>
      </c>
      <c r="E36" s="9">
        <f>VLOOKUP($A36,wirehit,E$1,FALSE)</f>
        <v>110</v>
      </c>
      <c r="F36" s="19">
        <f>VLOOKUP($A36,wirehit,F$1,FALSE)</f>
        <v>0.47014424689701445</v>
      </c>
      <c r="G36" s="19">
        <f>VLOOKUP($A36,wirehit,G$1,FALSE)</f>
        <v>0.3446958116783858</v>
      </c>
      <c r="H36" s="20">
        <f>VLOOKUP($A36,wirepitch,H$1,FALSE)</f>
        <v>87.19158200290276</v>
      </c>
      <c r="I36" s="20">
        <f>VLOOKUP($A36,wirepitch,I$1,FALSE)</f>
        <v>45.06531204644412</v>
      </c>
      <c r="J36" s="20">
        <f>VLOOKUP($A36,wirepitch,J$1,FALSE)</f>
        <v>1226.5602322206096</v>
      </c>
      <c r="K36" s="21">
        <f>VLOOKUP($A36,wirepitch,K$1,FALSE)</f>
        <v>3.54644412191582</v>
      </c>
      <c r="L36" s="21">
        <f>VLOOKUP($A36,wirepitch,L$1,FALSE)</f>
        <v>1.2924528301886793</v>
      </c>
      <c r="M36" s="9"/>
    </row>
    <row r="37" spans="1:13" ht="12.75">
      <c r="A37" s="16">
        <v>15</v>
      </c>
      <c r="B37" t="s">
        <v>63</v>
      </c>
      <c r="C37" s="9">
        <f>VLOOKUP($A37,wirehit,C$1,FALSE)</f>
        <v>827</v>
      </c>
      <c r="D37" s="9">
        <f>VLOOKUP($A37,wirehit,D$1,FALSE)</f>
        <v>846</v>
      </c>
      <c r="E37" s="9">
        <f>VLOOKUP($A37,wirehit,E$1,FALSE)</f>
        <v>108</v>
      </c>
      <c r="F37" s="19">
        <f>VLOOKUP($A37,wirehit,F$1,FALSE)</f>
        <v>0.45435503578285913</v>
      </c>
      <c r="G37" s="19">
        <f>VLOOKUP($A37,wirehit,G$1,FALSE)</f>
        <v>0.3353025706530417</v>
      </c>
      <c r="H37" s="20">
        <f>VLOOKUP($A37,wirepitch,H$1,FALSE)</f>
        <v>91.3907284768212</v>
      </c>
      <c r="I37" s="20">
        <f>VLOOKUP($A37,wirepitch,I$1,FALSE)</f>
        <v>72.51655629139073</v>
      </c>
      <c r="J37" s="20">
        <f>VLOOKUP($A37,wirepitch,J$1,FALSE)</f>
        <v>1056.953642384106</v>
      </c>
      <c r="K37" s="21">
        <f>VLOOKUP($A37,wirepitch,K$1,FALSE)</f>
        <v>3.748344370860927</v>
      </c>
      <c r="L37" s="21">
        <f>VLOOKUP($A37,wirepitch,L$1,FALSE)</f>
        <v>1.2818248712288447</v>
      </c>
      <c r="M37" s="9"/>
    </row>
    <row r="38" spans="1:13" ht="12.75">
      <c r="A38" s="16">
        <v>16</v>
      </c>
      <c r="B38" t="s">
        <v>51</v>
      </c>
      <c r="C38" s="9">
        <f>VLOOKUP($A38,wirehit,C$1,FALSE)</f>
        <v>983</v>
      </c>
      <c r="D38" s="9">
        <f>VLOOKUP($A38,wirehit,D$1,FALSE)</f>
        <v>905</v>
      </c>
      <c r="E38" s="9">
        <f>VLOOKUP($A38,wirehit,E$1,FALSE)</f>
        <v>151</v>
      </c>
      <c r="F38" s="19">
        <f>VLOOKUP($A38,wirehit,F$1,FALSE)</f>
        <v>0.46057892211738366</v>
      </c>
      <c r="G38" s="19">
        <f>VLOOKUP($A38,wirehit,G$1,FALSE)</f>
        <v>0.3509789702683104</v>
      </c>
      <c r="H38" s="20">
        <f>VLOOKUP($A38,wirepitch,H$1,FALSE)</f>
        <v>90.39735099337749</v>
      </c>
      <c r="I38" s="20">
        <f>VLOOKUP($A38,wirepitch,I$1,FALSE)</f>
        <v>72.51655629139073</v>
      </c>
      <c r="J38" s="20">
        <f>VLOOKUP($A38,wirepitch,J$1,FALSE)</f>
        <v>1051.9867549668875</v>
      </c>
      <c r="K38" s="21">
        <f>VLOOKUP($A38,wirepitch,K$1,FALSE)</f>
        <v>3.225165562913907</v>
      </c>
      <c r="L38" s="21">
        <f>VLOOKUP($A38,wirepitch,L$1,FALSE)</f>
        <v>1.215599705665931</v>
      </c>
      <c r="M38" s="9"/>
    </row>
    <row r="39" spans="3:13" ht="12.7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4">
      <selection activeCell="A4" sqref="A4:M38"/>
    </sheetView>
  </sheetViews>
  <sheetFormatPr defaultColWidth="9.140625" defaultRowHeight="12.75"/>
  <cols>
    <col min="3" max="13" width="7.57421875" style="0" customWidth="1"/>
  </cols>
  <sheetData>
    <row r="1" spans="3:12" ht="12.75" hidden="1">
      <c r="C1">
        <v>5</v>
      </c>
      <c r="D1">
        <v>7</v>
      </c>
      <c r="E1">
        <v>8</v>
      </c>
      <c r="F1">
        <v>6</v>
      </c>
      <c r="G1">
        <v>9</v>
      </c>
      <c r="H1">
        <v>5</v>
      </c>
      <c r="I1">
        <v>6</v>
      </c>
      <c r="J1">
        <v>7</v>
      </c>
      <c r="K1">
        <v>8</v>
      </c>
      <c r="L1">
        <v>9</v>
      </c>
    </row>
    <row r="2" spans="3:12" ht="12.75" hidden="1"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</row>
    <row r="4" spans="1:13" ht="12.75">
      <c r="A4" s="18" t="s">
        <v>49</v>
      </c>
      <c r="B4" s="18" t="s">
        <v>66</v>
      </c>
      <c r="C4" s="17" t="s">
        <v>44</v>
      </c>
      <c r="D4" s="17" t="s">
        <v>46</v>
      </c>
      <c r="E4" s="17" t="s">
        <v>47</v>
      </c>
      <c r="F4" s="17" t="s">
        <v>45</v>
      </c>
      <c r="G4" s="17" t="s">
        <v>48</v>
      </c>
      <c r="H4" s="17" t="s">
        <v>39</v>
      </c>
      <c r="I4" s="17" t="s">
        <v>40</v>
      </c>
      <c r="J4" s="17" t="s">
        <v>41</v>
      </c>
      <c r="K4" s="17" t="s">
        <v>42</v>
      </c>
      <c r="L4" s="17" t="s">
        <v>43</v>
      </c>
      <c r="M4" s="17" t="s">
        <v>3</v>
      </c>
    </row>
    <row r="5" spans="1:13" ht="12.75">
      <c r="A5" s="16">
        <v>13</v>
      </c>
      <c r="B5" t="s">
        <v>50</v>
      </c>
      <c r="C5" s="9">
        <f>17-RANK(VLOOKUP($A5,$A$23:$L$38,C$2,FALSE),C$23:C$38)</f>
        <v>6</v>
      </c>
      <c r="D5" s="9">
        <f>17-RANK(VLOOKUP($A5,$A$23:$L$38,D$2,FALSE),D$23:D$38)</f>
        <v>15</v>
      </c>
      <c r="E5" s="9">
        <f>17-RANK(VLOOKUP($A5,$A$23:$L$38,E$2,FALSE),E$23:E$38)</f>
        <v>4</v>
      </c>
      <c r="F5" s="9">
        <f>17-RANK(VLOOKUP($A5,$A$23:$L$38,F$2,FALSE),F$23:F$38)</f>
        <v>15</v>
      </c>
      <c r="G5" s="9">
        <f>17-RANK(VLOOKUP($A5,$A$23:$L$38,G$2,FALSE),G$23:G$38)</f>
        <v>4</v>
      </c>
      <c r="H5" s="9">
        <f>17-RANK(VLOOKUP($A5,$A$23:$L$38,H$2,FALSE),H$23:H$38)</f>
        <v>13</v>
      </c>
      <c r="I5" s="9">
        <f>17-RANK(VLOOKUP($A5,$A$23:$L$38,I$2,FALSE),I$23:I$38)</f>
        <v>15</v>
      </c>
      <c r="J5" s="9">
        <f>17-RANK(VLOOKUP($A5,$A$23:$L$38,J$2,FALSE),J$23:J$38)</f>
        <v>14</v>
      </c>
      <c r="K5" s="9">
        <f>RANK(VLOOKUP($A5,$A$23:$L$38,K$2,FALSE),K$23:K$38)</f>
        <v>13</v>
      </c>
      <c r="L5" s="9">
        <f>RANK(VLOOKUP($A5,$A$23:$L$38,L$2,FALSE),L$23:L$38)</f>
        <v>16</v>
      </c>
      <c r="M5" s="9">
        <f>SUM(C5:L5)</f>
        <v>115</v>
      </c>
    </row>
    <row r="6" spans="1:13" ht="12.75">
      <c r="A6" s="16">
        <v>8</v>
      </c>
      <c r="B6" t="s">
        <v>56</v>
      </c>
      <c r="C6" s="9">
        <f>17-RANK(VLOOKUP($A6,$A$23:$L$38,C$2,FALSE),C$23:C$38)</f>
        <v>10</v>
      </c>
      <c r="D6" s="9">
        <f>17-RANK(VLOOKUP($A6,$A$23:$L$38,D$2,FALSE),D$23:D$38)</f>
        <v>9</v>
      </c>
      <c r="E6" s="9">
        <f>17-RANK(VLOOKUP($A6,$A$23:$L$38,E$2,FALSE),E$23:E$38)</f>
        <v>16</v>
      </c>
      <c r="F6" s="9">
        <f>17-RANK(VLOOKUP($A6,$A$23:$L$38,F$2,FALSE),F$23:F$38)</f>
        <v>13</v>
      </c>
      <c r="G6" s="9">
        <f>17-RANK(VLOOKUP($A6,$A$23:$L$38,G$2,FALSE),G$23:G$38)</f>
        <v>14</v>
      </c>
      <c r="H6" s="9">
        <f>17-RANK(VLOOKUP($A6,$A$23:$L$38,H$2,FALSE),H$23:H$38)</f>
        <v>1</v>
      </c>
      <c r="I6" s="9">
        <f>17-RANK(VLOOKUP($A6,$A$23:$L$38,I$2,FALSE),I$23:I$38)</f>
        <v>13</v>
      </c>
      <c r="J6" s="9">
        <f>17-RANK(VLOOKUP($A6,$A$23:$L$38,J$2,FALSE),J$23:J$38)</f>
        <v>1</v>
      </c>
      <c r="K6" s="9">
        <f>RANK(VLOOKUP($A6,$A$23:$L$38,K$2,FALSE),K$23:K$38)</f>
        <v>12</v>
      </c>
      <c r="L6" s="9">
        <f>RANK(VLOOKUP($A6,$A$23:$L$38,L$2,FALSE),L$23:L$38)</f>
        <v>12</v>
      </c>
      <c r="M6" s="9">
        <f>SUM(C6:L6)</f>
        <v>101</v>
      </c>
    </row>
    <row r="7" spans="1:13" ht="12.75">
      <c r="A7" s="16">
        <v>2</v>
      </c>
      <c r="B7" t="s">
        <v>57</v>
      </c>
      <c r="C7" s="9">
        <f>17-RANK(VLOOKUP($A7,$A$23:$L$38,C$2,FALSE),C$23:C$38)</f>
        <v>7</v>
      </c>
      <c r="D7" s="9">
        <f>17-RANK(VLOOKUP($A7,$A$23:$L$38,D$2,FALSE),D$23:D$38)</f>
        <v>12</v>
      </c>
      <c r="E7" s="9">
        <f>17-RANK(VLOOKUP($A7,$A$23:$L$38,E$2,FALSE),E$23:E$38)</f>
        <v>2</v>
      </c>
      <c r="F7" s="9">
        <f>17-RANK(VLOOKUP($A7,$A$23:$L$38,F$2,FALSE),F$23:F$38)</f>
        <v>16</v>
      </c>
      <c r="G7" s="9">
        <f>17-RANK(VLOOKUP($A7,$A$23:$L$38,G$2,FALSE),G$23:G$38)</f>
        <v>15</v>
      </c>
      <c r="H7" s="9">
        <f>17-RANK(VLOOKUP($A7,$A$23:$L$38,H$2,FALSE),H$23:H$38)</f>
        <v>14</v>
      </c>
      <c r="I7" s="9">
        <f>17-RANK(VLOOKUP($A7,$A$23:$L$38,I$2,FALSE),I$23:I$38)</f>
        <v>2</v>
      </c>
      <c r="J7" s="9">
        <f>17-RANK(VLOOKUP($A7,$A$23:$L$38,J$2,FALSE),J$23:J$38)</f>
        <v>9</v>
      </c>
      <c r="K7" s="9">
        <f>RANK(VLOOKUP($A7,$A$23:$L$38,K$2,FALSE),K$23:K$38)</f>
        <v>9</v>
      </c>
      <c r="L7" s="9">
        <f>RANK(VLOOKUP($A7,$A$23:$L$38,L$2,FALSE),L$23:L$38)</f>
        <v>13</v>
      </c>
      <c r="M7" s="9">
        <f>SUM(C7:L7)</f>
        <v>99</v>
      </c>
    </row>
    <row r="8" spans="1:13" ht="12.75">
      <c r="A8" s="16">
        <v>1</v>
      </c>
      <c r="B8" t="s">
        <v>52</v>
      </c>
      <c r="C8" s="9">
        <f>17-RANK(VLOOKUP($A8,$A$23:$L$38,C$2,FALSE),C$23:C$38)</f>
        <v>13</v>
      </c>
      <c r="D8" s="9">
        <f>17-RANK(VLOOKUP($A8,$A$23:$L$38,D$2,FALSE),D$23:D$38)</f>
        <v>13</v>
      </c>
      <c r="E8" s="9">
        <f>17-RANK(VLOOKUP($A8,$A$23:$L$38,E$2,FALSE),E$23:E$38)</f>
        <v>9</v>
      </c>
      <c r="F8" s="9">
        <f>17-RANK(VLOOKUP($A8,$A$23:$L$38,F$2,FALSE),F$23:F$38)</f>
        <v>4</v>
      </c>
      <c r="G8" s="9">
        <f>17-RANK(VLOOKUP($A8,$A$23:$L$38,G$2,FALSE),G$23:G$38)</f>
        <v>10</v>
      </c>
      <c r="H8" s="9">
        <f>17-RANK(VLOOKUP($A8,$A$23:$L$38,H$2,FALSE),H$23:H$38)</f>
        <v>15</v>
      </c>
      <c r="I8" s="9">
        <f>17-RANK(VLOOKUP($A8,$A$23:$L$38,I$2,FALSE),I$23:I$38)</f>
        <v>3</v>
      </c>
      <c r="J8" s="9">
        <f>17-RANK(VLOOKUP($A8,$A$23:$L$38,J$2,FALSE),J$23:J$38)</f>
        <v>11</v>
      </c>
      <c r="K8" s="9">
        <f>RANK(VLOOKUP($A8,$A$23:$L$38,K$2,FALSE),K$23:K$38)</f>
        <v>10</v>
      </c>
      <c r="L8" s="9">
        <f>RANK(VLOOKUP($A8,$A$23:$L$38,L$2,FALSE),L$23:L$38)</f>
        <v>9</v>
      </c>
      <c r="M8" s="9">
        <f>SUM(C8:L8)</f>
        <v>97</v>
      </c>
    </row>
    <row r="9" spans="1:13" ht="12.75">
      <c r="A9" s="16">
        <v>5</v>
      </c>
      <c r="B9" t="s">
        <v>65</v>
      </c>
      <c r="C9" s="9">
        <f>17-RANK(VLOOKUP($A9,$A$23:$L$38,C$2,FALSE),C$23:C$38)</f>
        <v>5</v>
      </c>
      <c r="D9" s="9">
        <f>17-RANK(VLOOKUP($A9,$A$23:$L$38,D$2,FALSE),D$23:D$38)</f>
        <v>4</v>
      </c>
      <c r="E9" s="9">
        <f>17-RANK(VLOOKUP($A9,$A$23:$L$38,E$2,FALSE),E$23:E$38)</f>
        <v>5</v>
      </c>
      <c r="F9" s="9">
        <f>17-RANK(VLOOKUP($A9,$A$23:$L$38,F$2,FALSE),F$23:F$38)</f>
        <v>8</v>
      </c>
      <c r="G9" s="9">
        <f>17-RANK(VLOOKUP($A9,$A$23:$L$38,G$2,FALSE),G$23:G$38)</f>
        <v>13</v>
      </c>
      <c r="H9" s="9">
        <f>17-RANK(VLOOKUP($A9,$A$23:$L$38,H$2,FALSE),H$23:H$38)</f>
        <v>2</v>
      </c>
      <c r="I9" s="9">
        <f>17-RANK(VLOOKUP($A9,$A$23:$L$38,I$2,FALSE),I$23:I$38)</f>
        <v>16</v>
      </c>
      <c r="J9" s="9">
        <f>17-RANK(VLOOKUP($A9,$A$23:$L$38,J$2,FALSE),J$23:J$38)</f>
        <v>13</v>
      </c>
      <c r="K9" s="9">
        <f>RANK(VLOOKUP($A9,$A$23:$L$38,K$2,FALSE),K$23:K$38)</f>
        <v>16</v>
      </c>
      <c r="L9" s="9">
        <f>RANK(VLOOKUP($A9,$A$23:$L$38,L$2,FALSE),L$23:L$38)</f>
        <v>14</v>
      </c>
      <c r="M9" s="9">
        <f>SUM(C9:L9)</f>
        <v>96</v>
      </c>
    </row>
    <row r="10" spans="1:13" ht="12.75">
      <c r="A10" s="16">
        <v>11</v>
      </c>
      <c r="B10" t="s">
        <v>53</v>
      </c>
      <c r="C10" s="9">
        <f>17-RANK(VLOOKUP($A10,$A$23:$L$38,C$2,FALSE),C$23:C$38)</f>
        <v>15</v>
      </c>
      <c r="D10" s="9">
        <f>17-RANK(VLOOKUP($A10,$A$23:$L$38,D$2,FALSE),D$23:D$38)</f>
        <v>6</v>
      </c>
      <c r="E10" s="9">
        <f>17-RANK(VLOOKUP($A10,$A$23:$L$38,E$2,FALSE),E$23:E$38)</f>
        <v>13</v>
      </c>
      <c r="F10" s="9">
        <f>17-RANK(VLOOKUP($A10,$A$23:$L$38,F$2,FALSE),F$23:F$38)</f>
        <v>14</v>
      </c>
      <c r="G10" s="9">
        <f>17-RANK(VLOOKUP($A10,$A$23:$L$38,G$2,FALSE),G$23:G$38)</f>
        <v>16</v>
      </c>
      <c r="H10" s="9">
        <f>17-RANK(VLOOKUP($A10,$A$23:$L$38,H$2,FALSE),H$23:H$38)</f>
        <v>11</v>
      </c>
      <c r="I10" s="9">
        <f>17-RANK(VLOOKUP($A10,$A$23:$L$38,I$2,FALSE),I$23:I$38)</f>
        <v>1</v>
      </c>
      <c r="J10" s="9">
        <f>17-RANK(VLOOKUP($A10,$A$23:$L$38,J$2,FALSE),J$23:J$38)</f>
        <v>6</v>
      </c>
      <c r="K10" s="9">
        <f>RANK(VLOOKUP($A10,$A$23:$L$38,K$2,FALSE),K$23:K$38)</f>
        <v>1</v>
      </c>
      <c r="L10" s="9">
        <f>RANK(VLOOKUP($A10,$A$23:$L$38,L$2,FALSE),L$23:L$38)</f>
        <v>11</v>
      </c>
      <c r="M10" s="9">
        <f>SUM(C10:L10)</f>
        <v>94</v>
      </c>
    </row>
    <row r="11" spans="1:13" ht="12.75">
      <c r="A11" s="16">
        <v>7</v>
      </c>
      <c r="B11" t="s">
        <v>59</v>
      </c>
      <c r="C11" s="9">
        <f>17-RANK(VLOOKUP($A11,$A$23:$L$38,C$2,FALSE),C$23:C$38)</f>
        <v>14</v>
      </c>
      <c r="D11" s="9">
        <f>17-RANK(VLOOKUP($A11,$A$23:$L$38,D$2,FALSE),D$23:D$38)</f>
        <v>16</v>
      </c>
      <c r="E11" s="9">
        <f>17-RANK(VLOOKUP($A11,$A$23:$L$38,E$2,FALSE),E$23:E$38)</f>
        <v>6</v>
      </c>
      <c r="F11" s="9">
        <f>17-RANK(VLOOKUP($A11,$A$23:$L$38,F$2,FALSE),F$23:F$38)</f>
        <v>11</v>
      </c>
      <c r="G11" s="9">
        <f>17-RANK(VLOOKUP($A11,$A$23:$L$38,G$2,FALSE),G$23:G$38)</f>
        <v>2</v>
      </c>
      <c r="H11" s="9">
        <f>17-RANK(VLOOKUP($A11,$A$23:$L$38,H$2,FALSE),H$23:H$38)</f>
        <v>10</v>
      </c>
      <c r="I11" s="9">
        <f>17-RANK(VLOOKUP($A11,$A$23:$L$38,I$2,FALSE),I$23:I$38)</f>
        <v>8</v>
      </c>
      <c r="J11" s="9">
        <f>17-RANK(VLOOKUP($A11,$A$23:$L$38,J$2,FALSE),J$23:J$38)</f>
        <v>12</v>
      </c>
      <c r="K11" s="9">
        <f>RANK(VLOOKUP($A11,$A$23:$L$38,K$2,FALSE),K$23:K$38)</f>
        <v>7</v>
      </c>
      <c r="L11" s="9">
        <f>RANK(VLOOKUP($A11,$A$23:$L$38,L$2,FALSE),L$23:L$38)</f>
        <v>7</v>
      </c>
      <c r="M11" s="9">
        <f>SUM(C11:L11)</f>
        <v>93</v>
      </c>
    </row>
    <row r="12" spans="1:13" ht="12.75">
      <c r="A12" s="16">
        <v>14</v>
      </c>
      <c r="B12" t="s">
        <v>60</v>
      </c>
      <c r="C12" s="9">
        <f>17-RANK(VLOOKUP($A12,$A$23:$L$38,C$2,FALSE),C$23:C$38)</f>
        <v>11</v>
      </c>
      <c r="D12" s="9">
        <f>17-RANK(VLOOKUP($A12,$A$23:$L$38,D$2,FALSE),D$23:D$38)</f>
        <v>14</v>
      </c>
      <c r="E12" s="9">
        <f>17-RANK(VLOOKUP($A12,$A$23:$L$38,E$2,FALSE),E$23:E$38)</f>
        <v>9</v>
      </c>
      <c r="F12" s="9">
        <f>17-RANK(VLOOKUP($A12,$A$23:$L$38,F$2,FALSE),F$23:F$38)</f>
        <v>12</v>
      </c>
      <c r="G12" s="9">
        <f>17-RANK(VLOOKUP($A12,$A$23:$L$38,G$2,FALSE),G$23:G$38)</f>
        <v>8</v>
      </c>
      <c r="H12" s="9">
        <f>17-RANK(VLOOKUP($A12,$A$23:$L$38,H$2,FALSE),H$23:H$38)</f>
        <v>12</v>
      </c>
      <c r="I12" s="9">
        <f>17-RANK(VLOOKUP($A12,$A$23:$L$38,I$2,FALSE),I$23:I$38)</f>
        <v>5</v>
      </c>
      <c r="J12" s="9">
        <f>17-RANK(VLOOKUP($A12,$A$23:$L$38,J$2,FALSE),J$23:J$38)</f>
        <v>15</v>
      </c>
      <c r="K12" s="9">
        <f>RANK(VLOOKUP($A12,$A$23:$L$38,K$2,FALSE),K$23:K$38)</f>
        <v>5</v>
      </c>
      <c r="L12" s="9">
        <f>RANK(VLOOKUP($A12,$A$23:$L$38,L$2,FALSE),L$23:L$38)</f>
        <v>2</v>
      </c>
      <c r="M12" s="9">
        <f>SUM(C12:L12)</f>
        <v>93</v>
      </c>
    </row>
    <row r="13" spans="1:13" ht="12.75">
      <c r="A13" s="16">
        <v>9</v>
      </c>
      <c r="B13" t="s">
        <v>61</v>
      </c>
      <c r="C13" s="9">
        <f>17-RANK(VLOOKUP($A13,$A$23:$L$38,C$2,FALSE),C$23:C$38)</f>
        <v>8</v>
      </c>
      <c r="D13" s="9">
        <f>17-RANK(VLOOKUP($A13,$A$23:$L$38,D$2,FALSE),D$23:D$38)</f>
        <v>2</v>
      </c>
      <c r="E13" s="9">
        <f>17-RANK(VLOOKUP($A13,$A$23:$L$38,E$2,FALSE),E$23:E$38)</f>
        <v>4</v>
      </c>
      <c r="F13" s="9">
        <f>17-RANK(VLOOKUP($A13,$A$23:$L$38,F$2,FALSE),F$23:F$38)</f>
        <v>3</v>
      </c>
      <c r="G13" s="9">
        <f>17-RANK(VLOOKUP($A13,$A$23:$L$38,G$2,FALSE),G$23:G$38)</f>
        <v>6</v>
      </c>
      <c r="H13" s="9">
        <f>17-RANK(VLOOKUP($A13,$A$23:$L$38,H$2,FALSE),H$23:H$38)</f>
        <v>8</v>
      </c>
      <c r="I13" s="9">
        <f>17-RANK(VLOOKUP($A13,$A$23:$L$38,I$2,FALSE),I$23:I$38)</f>
        <v>14</v>
      </c>
      <c r="J13" s="9">
        <f>17-RANK(VLOOKUP($A13,$A$23:$L$38,J$2,FALSE),J$23:J$38)</f>
        <v>16</v>
      </c>
      <c r="K13" s="9">
        <f>RANK(VLOOKUP($A13,$A$23:$L$38,K$2,FALSE),K$23:K$38)</f>
        <v>15</v>
      </c>
      <c r="L13" s="9">
        <f>RANK(VLOOKUP($A13,$A$23:$L$38,L$2,FALSE),L$23:L$38)</f>
        <v>10</v>
      </c>
      <c r="M13" s="9">
        <f>SUM(C13:L13)</f>
        <v>86</v>
      </c>
    </row>
    <row r="14" spans="1:13" ht="12.75">
      <c r="A14" s="16">
        <v>6</v>
      </c>
      <c r="B14" t="s">
        <v>54</v>
      </c>
      <c r="C14" s="9">
        <f>17-RANK(VLOOKUP($A14,$A$23:$L$38,C$2,FALSE),C$23:C$38)</f>
        <v>12</v>
      </c>
      <c r="D14" s="9">
        <f>17-RANK(VLOOKUP($A14,$A$23:$L$38,D$2,FALSE),D$23:D$38)</f>
        <v>10</v>
      </c>
      <c r="E14" s="9">
        <f>17-RANK(VLOOKUP($A14,$A$23:$L$38,E$2,FALSE),E$23:E$38)</f>
        <v>11</v>
      </c>
      <c r="F14" s="9">
        <f>17-RANK(VLOOKUP($A14,$A$23:$L$38,F$2,FALSE),F$23:F$38)</f>
        <v>9</v>
      </c>
      <c r="G14" s="9">
        <f>17-RANK(VLOOKUP($A14,$A$23:$L$38,G$2,FALSE),G$23:G$38)</f>
        <v>12</v>
      </c>
      <c r="H14" s="9">
        <f>17-RANK(VLOOKUP($A14,$A$23:$L$38,H$2,FALSE),H$23:H$38)</f>
        <v>7</v>
      </c>
      <c r="I14" s="9">
        <f>17-RANK(VLOOKUP($A14,$A$23:$L$38,I$2,FALSE),I$23:I$38)</f>
        <v>6</v>
      </c>
      <c r="J14" s="9">
        <f>17-RANK(VLOOKUP($A14,$A$23:$L$38,J$2,FALSE),J$23:J$38)</f>
        <v>8</v>
      </c>
      <c r="K14" s="9">
        <f>RANK(VLOOKUP($A14,$A$23:$L$38,K$2,FALSE),K$23:K$38)</f>
        <v>6</v>
      </c>
      <c r="L14" s="9">
        <f>RANK(VLOOKUP($A14,$A$23:$L$38,L$2,FALSE),L$23:L$38)</f>
        <v>1</v>
      </c>
      <c r="M14" s="9">
        <f>SUM(C14:L14)</f>
        <v>82</v>
      </c>
    </row>
    <row r="15" spans="1:13" ht="12.75">
      <c r="A15" s="16">
        <v>10</v>
      </c>
      <c r="B15" t="s">
        <v>64</v>
      </c>
      <c r="C15" s="9">
        <f>17-RANK(VLOOKUP($A15,$A$23:$L$38,C$2,FALSE),C$23:C$38)</f>
        <v>4</v>
      </c>
      <c r="D15" s="9">
        <f>17-RANK(VLOOKUP($A15,$A$23:$L$38,D$2,FALSE),D$23:D$38)</f>
        <v>7</v>
      </c>
      <c r="E15" s="9">
        <f>17-RANK(VLOOKUP($A15,$A$23:$L$38,E$2,FALSE),E$23:E$38)</f>
        <v>1</v>
      </c>
      <c r="F15" s="9">
        <f>17-RANK(VLOOKUP($A15,$A$23:$L$38,F$2,FALSE),F$23:F$38)</f>
        <v>5</v>
      </c>
      <c r="G15" s="9">
        <f>17-RANK(VLOOKUP($A15,$A$23:$L$38,G$2,FALSE),G$23:G$38)</f>
        <v>3</v>
      </c>
      <c r="H15" s="9">
        <f>17-RANK(VLOOKUP($A15,$A$23:$L$38,H$2,FALSE),H$23:H$38)</f>
        <v>16</v>
      </c>
      <c r="I15" s="9">
        <f>17-RANK(VLOOKUP($A15,$A$23:$L$38,I$2,FALSE),I$23:I$38)</f>
        <v>4</v>
      </c>
      <c r="J15" s="9">
        <f>17-RANK(VLOOKUP($A15,$A$23:$L$38,J$2,FALSE),J$23:J$38)</f>
        <v>10</v>
      </c>
      <c r="K15" s="9">
        <f>RANK(VLOOKUP($A15,$A$23:$L$38,K$2,FALSE),K$23:K$38)</f>
        <v>14</v>
      </c>
      <c r="L15" s="9">
        <f>RANK(VLOOKUP($A15,$A$23:$L$38,L$2,FALSE),L$23:L$38)</f>
        <v>8</v>
      </c>
      <c r="M15" s="9">
        <f>SUM(C15:L15)</f>
        <v>72</v>
      </c>
    </row>
    <row r="16" spans="1:13" ht="12.75">
      <c r="A16" s="16">
        <v>3</v>
      </c>
      <c r="B16" t="s">
        <v>55</v>
      </c>
      <c r="C16" s="9">
        <f>17-RANK(VLOOKUP($A16,$A$23:$L$38,C$2,FALSE),C$23:C$38)</f>
        <v>16</v>
      </c>
      <c r="D16" s="9">
        <f>17-RANK(VLOOKUP($A16,$A$23:$L$38,D$2,FALSE),D$23:D$38)</f>
        <v>8</v>
      </c>
      <c r="E16" s="9">
        <f>17-RANK(VLOOKUP($A16,$A$23:$L$38,E$2,FALSE),E$23:E$38)</f>
        <v>14</v>
      </c>
      <c r="F16" s="9">
        <f>17-RANK(VLOOKUP($A16,$A$23:$L$38,F$2,FALSE),F$23:F$38)</f>
        <v>2</v>
      </c>
      <c r="G16" s="9">
        <f>17-RANK(VLOOKUP($A16,$A$23:$L$38,G$2,FALSE),G$23:G$38)</f>
        <v>5</v>
      </c>
      <c r="H16" s="9">
        <f>17-RANK(VLOOKUP($A16,$A$23:$L$38,H$2,FALSE),H$23:H$38)</f>
        <v>6</v>
      </c>
      <c r="I16" s="9">
        <f>17-RANK(VLOOKUP($A16,$A$23:$L$38,I$2,FALSE),I$23:I$38)</f>
        <v>10</v>
      </c>
      <c r="J16" s="9">
        <f>17-RANK(VLOOKUP($A16,$A$23:$L$38,J$2,FALSE),J$23:J$38)</f>
        <v>2</v>
      </c>
      <c r="K16" s="9">
        <f>RANK(VLOOKUP($A16,$A$23:$L$38,K$2,FALSE),K$23:K$38)</f>
        <v>3</v>
      </c>
      <c r="L16" s="9">
        <f>RANK(VLOOKUP($A16,$A$23:$L$38,L$2,FALSE),L$23:L$38)</f>
        <v>5</v>
      </c>
      <c r="M16" s="9">
        <f>SUM(C16:L16)</f>
        <v>71</v>
      </c>
    </row>
    <row r="17" spans="1:13" ht="12.75">
      <c r="A17" s="16">
        <v>15</v>
      </c>
      <c r="B17" t="s">
        <v>63</v>
      </c>
      <c r="C17" s="9">
        <f>17-RANK(VLOOKUP($A17,$A$23:$L$38,C$2,FALSE),C$23:C$38)</f>
        <v>1</v>
      </c>
      <c r="D17" s="9">
        <f>17-RANK(VLOOKUP($A17,$A$23:$L$38,D$2,FALSE),D$23:D$38)</f>
        <v>3</v>
      </c>
      <c r="E17" s="9">
        <f>17-RANK(VLOOKUP($A17,$A$23:$L$38,E$2,FALSE),E$23:E$38)</f>
        <v>7</v>
      </c>
      <c r="F17" s="9">
        <f>17-RANK(VLOOKUP($A17,$A$23:$L$38,F$2,FALSE),F$23:F$38)</f>
        <v>7</v>
      </c>
      <c r="G17" s="9">
        <f>17-RANK(VLOOKUP($A17,$A$23:$L$38,G$2,FALSE),G$23:G$38)</f>
        <v>1</v>
      </c>
      <c r="H17" s="9">
        <f>17-RANK(VLOOKUP($A17,$A$23:$L$38,H$2,FALSE),H$23:H$38)</f>
        <v>9</v>
      </c>
      <c r="I17" s="9">
        <f>17-RANK(VLOOKUP($A17,$A$23:$L$38,I$2,FALSE),I$23:I$38)</f>
        <v>9</v>
      </c>
      <c r="J17" s="9">
        <f>17-RANK(VLOOKUP($A17,$A$23:$L$38,J$2,FALSE),J$23:J$38)</f>
        <v>5</v>
      </c>
      <c r="K17" s="9">
        <f>RANK(VLOOKUP($A17,$A$23:$L$38,K$2,FALSE),K$23:K$38)</f>
        <v>11</v>
      </c>
      <c r="L17" s="9">
        <f>RANK(VLOOKUP($A17,$A$23:$L$38,L$2,FALSE),L$23:L$38)</f>
        <v>15</v>
      </c>
      <c r="M17" s="9">
        <f>SUM(C17:L17)</f>
        <v>68</v>
      </c>
    </row>
    <row r="18" spans="1:13" ht="12.75">
      <c r="A18" s="16">
        <v>12</v>
      </c>
      <c r="B18" t="s">
        <v>58</v>
      </c>
      <c r="C18" s="9">
        <f>17-RANK(VLOOKUP($A18,$A$23:$L$38,C$2,FALSE),C$23:C$38)</f>
        <v>9</v>
      </c>
      <c r="D18" s="9">
        <f>17-RANK(VLOOKUP($A18,$A$23:$L$38,D$2,FALSE),D$23:D$38)</f>
        <v>5</v>
      </c>
      <c r="E18" s="9">
        <f>17-RANK(VLOOKUP($A18,$A$23:$L$38,E$2,FALSE),E$23:E$38)</f>
        <v>12</v>
      </c>
      <c r="F18" s="9">
        <f>17-RANK(VLOOKUP($A18,$A$23:$L$38,F$2,FALSE),F$23:F$38)</f>
        <v>6</v>
      </c>
      <c r="G18" s="9">
        <f>17-RANK(VLOOKUP($A18,$A$23:$L$38,G$2,FALSE),G$23:G$38)</f>
        <v>9</v>
      </c>
      <c r="H18" s="9">
        <f>17-RANK(VLOOKUP($A18,$A$23:$L$38,H$2,FALSE),H$23:H$38)</f>
        <v>4</v>
      </c>
      <c r="I18" s="9">
        <f>17-RANK(VLOOKUP($A18,$A$23:$L$38,I$2,FALSE),I$23:I$38)</f>
        <v>7</v>
      </c>
      <c r="J18" s="9">
        <f>17-RANK(VLOOKUP($A18,$A$23:$L$38,J$2,FALSE),J$23:J$38)</f>
        <v>4</v>
      </c>
      <c r="K18" s="9">
        <f>RANK(VLOOKUP($A18,$A$23:$L$38,K$2,FALSE),K$23:K$38)</f>
        <v>4</v>
      </c>
      <c r="L18" s="9">
        <f>RANK(VLOOKUP($A18,$A$23:$L$38,L$2,FALSE),L$23:L$38)</f>
        <v>6</v>
      </c>
      <c r="M18" s="9">
        <f>SUM(C18:L18)</f>
        <v>66</v>
      </c>
    </row>
    <row r="19" spans="1:13" ht="12.75">
      <c r="A19" s="16">
        <v>4</v>
      </c>
      <c r="B19" t="s">
        <v>62</v>
      </c>
      <c r="C19" s="9">
        <f>17-RANK(VLOOKUP($A19,$A$23:$L$38,C$2,FALSE),C$23:C$38)</f>
        <v>2</v>
      </c>
      <c r="D19" s="9">
        <f>17-RANK(VLOOKUP($A19,$A$23:$L$38,D$2,FALSE),D$23:D$38)</f>
        <v>1</v>
      </c>
      <c r="E19" s="9">
        <f>17-RANK(VLOOKUP($A19,$A$23:$L$38,E$2,FALSE),E$23:E$38)</f>
        <v>10</v>
      </c>
      <c r="F19" s="9">
        <f>17-RANK(VLOOKUP($A19,$A$23:$L$38,F$2,FALSE),F$23:F$38)</f>
        <v>10</v>
      </c>
      <c r="G19" s="9">
        <f>17-RANK(VLOOKUP($A19,$A$23:$L$38,G$2,FALSE),G$23:G$38)</f>
        <v>11</v>
      </c>
      <c r="H19" s="9">
        <f>17-RANK(VLOOKUP($A19,$A$23:$L$38,H$2,FALSE),H$23:H$38)</f>
        <v>3</v>
      </c>
      <c r="I19" s="9">
        <f>17-RANK(VLOOKUP($A19,$A$23:$L$38,I$2,FALSE),I$23:I$38)</f>
        <v>11</v>
      </c>
      <c r="J19" s="9">
        <f>17-RANK(VLOOKUP($A19,$A$23:$L$38,J$2,FALSE),J$23:J$38)</f>
        <v>7</v>
      </c>
      <c r="K19" s="9">
        <f>RANK(VLOOKUP($A19,$A$23:$L$38,K$2,FALSE),K$23:K$38)</f>
        <v>8</v>
      </c>
      <c r="L19" s="9">
        <f>RANK(VLOOKUP($A19,$A$23:$L$38,L$2,FALSE),L$23:L$38)</f>
        <v>3</v>
      </c>
      <c r="M19" s="9">
        <f>SUM(C19:L19)</f>
        <v>66</v>
      </c>
    </row>
    <row r="20" spans="1:13" ht="12.75">
      <c r="A20" s="16">
        <v>16</v>
      </c>
      <c r="B20" t="s">
        <v>51</v>
      </c>
      <c r="C20" s="9">
        <f>17-RANK(VLOOKUP($A20,$A$23:$L$38,C$2,FALSE),C$23:C$38)</f>
        <v>3</v>
      </c>
      <c r="D20" s="9">
        <f>17-RANK(VLOOKUP($A20,$A$23:$L$38,D$2,FALSE),D$23:D$38)</f>
        <v>11</v>
      </c>
      <c r="E20" s="9">
        <f>17-RANK(VLOOKUP($A20,$A$23:$L$38,E$2,FALSE),E$23:E$38)</f>
        <v>16</v>
      </c>
      <c r="F20" s="9">
        <f>17-RANK(VLOOKUP($A20,$A$23:$L$38,F$2,FALSE),F$23:F$38)</f>
        <v>1</v>
      </c>
      <c r="G20" s="9">
        <f>17-RANK(VLOOKUP($A20,$A$23:$L$38,G$2,FALSE),G$23:G$38)</f>
        <v>7</v>
      </c>
      <c r="H20" s="9">
        <f>17-RANK(VLOOKUP($A20,$A$23:$L$38,H$2,FALSE),H$23:H$38)</f>
        <v>5</v>
      </c>
      <c r="I20" s="9">
        <f>17-RANK(VLOOKUP($A20,$A$23:$L$38,I$2,FALSE),I$23:I$38)</f>
        <v>12</v>
      </c>
      <c r="J20" s="9">
        <f>17-RANK(VLOOKUP($A20,$A$23:$L$38,J$2,FALSE),J$23:J$38)</f>
        <v>3</v>
      </c>
      <c r="K20" s="9">
        <f>RANK(VLOOKUP($A20,$A$23:$L$38,K$2,FALSE),K$23:K$38)</f>
        <v>2</v>
      </c>
      <c r="L20" s="9">
        <f>RANK(VLOOKUP($A20,$A$23:$L$38,L$2,FALSE),L$23:L$38)</f>
        <v>4</v>
      </c>
      <c r="M20" s="9">
        <f>SUM(C20:L20)</f>
        <v>64</v>
      </c>
    </row>
    <row r="21" spans="1:13" ht="12.75">
      <c r="A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8"/>
      <c r="B22" s="18"/>
      <c r="C22" s="17" t="s">
        <v>44</v>
      </c>
      <c r="D22" s="17" t="s">
        <v>46</v>
      </c>
      <c r="E22" s="17" t="s">
        <v>47</v>
      </c>
      <c r="F22" s="17" t="s">
        <v>45</v>
      </c>
      <c r="G22" s="17" t="s">
        <v>48</v>
      </c>
      <c r="H22" s="17" t="s">
        <v>39</v>
      </c>
      <c r="I22" s="17" t="s">
        <v>40</v>
      </c>
      <c r="J22" s="17" t="s">
        <v>41</v>
      </c>
      <c r="K22" s="17" t="s">
        <v>42</v>
      </c>
      <c r="L22" s="17" t="s">
        <v>43</v>
      </c>
      <c r="M22" s="9"/>
    </row>
    <row r="23" spans="1:13" ht="12.75">
      <c r="A23" s="16">
        <v>1</v>
      </c>
      <c r="B23" t="s">
        <v>52</v>
      </c>
      <c r="C23" s="9">
        <f>VLOOKUP($A23,worldhit,C$1,FALSE)</f>
        <v>1061</v>
      </c>
      <c r="D23" s="9">
        <f>VLOOKUP($A23,worldhit,D$1,FALSE)</f>
        <v>1044</v>
      </c>
      <c r="E23" s="9">
        <f>VLOOKUP($A23,worldhit,E$1,FALSE)</f>
        <v>110</v>
      </c>
      <c r="F23" s="19">
        <f>VLOOKUP($A23,worldhit,F$1,FALSE)</f>
        <v>0.4668848371513168</v>
      </c>
      <c r="G23" s="19">
        <f>VLOOKUP($A23,worldhit,G$1,FALSE)</f>
        <v>0.36366236205399227</v>
      </c>
      <c r="H23" s="20">
        <f>VLOOKUP($A23,worldpitch,H$1,FALSE)</f>
        <v>98.61702127659575</v>
      </c>
      <c r="I23" s="20">
        <f>VLOOKUP($A23,worldpitch,I$1,FALSE)</f>
        <v>43.08510638297872</v>
      </c>
      <c r="J23" s="20">
        <f>VLOOKUP($A23,worldpitch,J$1,FALSE)</f>
        <v>1118.2978723404256</v>
      </c>
      <c r="K23" s="21">
        <f>VLOOKUP($A23,worldpitch,K$1,FALSE)</f>
        <v>3.644397163120567</v>
      </c>
      <c r="L23" s="21">
        <f>VLOOKUP($A23,worldpitch,L$1,FALSE)</f>
        <v>1.255418439716312</v>
      </c>
      <c r="M23" s="9"/>
    </row>
    <row r="24" spans="1:13" ht="12.75">
      <c r="A24" s="16">
        <v>2</v>
      </c>
      <c r="B24" t="s">
        <v>57</v>
      </c>
      <c r="C24" s="9">
        <f>VLOOKUP($A24,worldhit,C$1,FALSE)</f>
        <v>1022</v>
      </c>
      <c r="D24" s="9">
        <f>VLOOKUP($A24,worldhit,D$1,FALSE)</f>
        <v>1031</v>
      </c>
      <c r="E24" s="9">
        <f>VLOOKUP($A24,worldhit,E$1,FALSE)</f>
        <v>96</v>
      </c>
      <c r="F24" s="19">
        <f>VLOOKUP($A24,worldhit,F$1,FALSE)</f>
        <v>0.5030787152604427</v>
      </c>
      <c r="G24" s="19">
        <f>VLOOKUP($A24,worldhit,G$1,FALSE)</f>
        <v>0.37186896256154706</v>
      </c>
      <c r="H24" s="20">
        <f>VLOOKUP($A24,worldpitch,H$1,FALSE)</f>
        <v>98.14937210839392</v>
      </c>
      <c r="I24" s="20">
        <f>VLOOKUP($A24,worldpitch,I$1,FALSE)</f>
        <v>41.93654990085922</v>
      </c>
      <c r="J24" s="20">
        <f>VLOOKUP($A24,worldpitch,J$1,FALSE)</f>
        <v>1106.4111037673497</v>
      </c>
      <c r="K24" s="21">
        <f>VLOOKUP($A24,worldpitch,K$1,FALSE)</f>
        <v>3.660541969596827</v>
      </c>
      <c r="L24" s="21">
        <f>VLOOKUP($A24,worldpitch,L$1,FALSE)</f>
        <v>1.245816259087905</v>
      </c>
      <c r="M24" s="9"/>
    </row>
    <row r="25" spans="1:13" ht="12.75">
      <c r="A25" s="16">
        <v>3</v>
      </c>
      <c r="B25" t="s">
        <v>55</v>
      </c>
      <c r="C25" s="9">
        <f>VLOOKUP($A25,worldhit,C$1,FALSE)</f>
        <v>1107</v>
      </c>
      <c r="D25" s="9">
        <f>VLOOKUP($A25,worldhit,D$1,FALSE)</f>
        <v>1013</v>
      </c>
      <c r="E25" s="9">
        <f>VLOOKUP($A25,worldhit,E$1,FALSE)</f>
        <v>146</v>
      </c>
      <c r="F25" s="19">
        <f>VLOOKUP($A25,worldhit,F$1,FALSE)</f>
        <v>0.460250457295624</v>
      </c>
      <c r="G25" s="19">
        <f>VLOOKUP($A25,worldhit,G$1,FALSE)</f>
        <v>0.35786224119744076</v>
      </c>
      <c r="H25" s="20">
        <f>VLOOKUP($A25,worldpitch,H$1,FALSE)</f>
        <v>95.34965034965035</v>
      </c>
      <c r="I25" s="20">
        <f>VLOOKUP($A25,worldpitch,I$1,FALSE)</f>
        <v>68.91608391608392</v>
      </c>
      <c r="J25" s="20">
        <f>VLOOKUP($A25,worldpitch,J$1,FALSE)</f>
        <v>928.0069930069931</v>
      </c>
      <c r="K25" s="21">
        <f>VLOOKUP($A25,worldpitch,K$1,FALSE)</f>
        <v>3.8298251748251744</v>
      </c>
      <c r="L25" s="21">
        <f>VLOOKUP($A25,worldpitch,L$1,FALSE)</f>
        <v>1.2714405594405596</v>
      </c>
      <c r="M25" s="9"/>
    </row>
    <row r="26" spans="1:13" ht="12.75">
      <c r="A26" s="16">
        <v>4</v>
      </c>
      <c r="B26" t="s">
        <v>62</v>
      </c>
      <c r="C26" s="9">
        <f>VLOOKUP($A26,worldhit,C$1,FALSE)</f>
        <v>950</v>
      </c>
      <c r="D26" s="9">
        <f>VLOOKUP($A26,worldhit,D$1,FALSE)</f>
        <v>902</v>
      </c>
      <c r="E26" s="9">
        <f>VLOOKUP($A26,worldhit,E$1,FALSE)</f>
        <v>114</v>
      </c>
      <c r="F26" s="19">
        <f>VLOOKUP($A26,worldhit,F$1,FALSE)</f>
        <v>0.47340336835084207</v>
      </c>
      <c r="G26" s="19">
        <f>VLOOKUP($A26,worldhit,G$1,FALSE)</f>
        <v>0.3645022276299543</v>
      </c>
      <c r="H26" s="20">
        <f>VLOOKUP($A26,worldpitch,H$1,FALSE)</f>
        <v>92</v>
      </c>
      <c r="I26" s="20">
        <f>VLOOKUP($A26,worldpitch,I$1,FALSE)</f>
        <v>73</v>
      </c>
      <c r="J26" s="20">
        <f>VLOOKUP($A26,worldpitch,J$1,FALSE)</f>
        <v>1062</v>
      </c>
      <c r="K26" s="21">
        <f>VLOOKUP($A26,worldpitch,K$1,FALSE)</f>
        <v>3.708158682634731</v>
      </c>
      <c r="L26" s="21">
        <f>VLOOKUP($A26,worldpitch,L$1,FALSE)</f>
        <v>1.2746032934131735</v>
      </c>
      <c r="M26" s="9"/>
    </row>
    <row r="27" spans="1:13" ht="12.75">
      <c r="A27" s="16">
        <v>5</v>
      </c>
      <c r="B27" t="s">
        <v>65</v>
      </c>
      <c r="C27" s="9">
        <f>VLOOKUP($A27,worldhit,C$1,FALSE)</f>
        <v>1001</v>
      </c>
      <c r="D27" s="9">
        <f>VLOOKUP($A27,worldhit,D$1,FALSE)</f>
        <v>974</v>
      </c>
      <c r="E27" s="9">
        <f>VLOOKUP($A27,worldhit,E$1,FALSE)</f>
        <v>106</v>
      </c>
      <c r="F27" s="19">
        <f>VLOOKUP($A27,worldhit,F$1,FALSE)</f>
        <v>0.4714872637633525</v>
      </c>
      <c r="G27" s="19">
        <f>VLOOKUP($A27,worldhit,G$1,FALSE)</f>
        <v>0.36862718040971537</v>
      </c>
      <c r="H27" s="20">
        <f>VLOOKUP($A27,worldpitch,H$1,FALSE)</f>
        <v>85</v>
      </c>
      <c r="I27" s="20">
        <f>VLOOKUP($A27,worldpitch,I$1,FALSE)</f>
        <v>98</v>
      </c>
      <c r="J27" s="20">
        <f>VLOOKUP($A27,worldpitch,J$1,FALSE)</f>
        <v>1131</v>
      </c>
      <c r="K27" s="21">
        <f>VLOOKUP($A27,worldpitch,K$1,FALSE)</f>
        <v>3.503465765004227</v>
      </c>
      <c r="L27" s="21">
        <f>VLOOKUP($A27,worldpitch,L$1,FALSE)</f>
        <v>1.2447506339814032</v>
      </c>
      <c r="M27" s="9"/>
    </row>
    <row r="28" spans="1:13" ht="12.75">
      <c r="A28" s="16">
        <v>6</v>
      </c>
      <c r="B28" t="s">
        <v>54</v>
      </c>
      <c r="C28" s="9">
        <f>VLOOKUP($A28,worldhit,C$1,FALSE)</f>
        <v>1043</v>
      </c>
      <c r="D28" s="9">
        <f>VLOOKUP($A28,worldhit,D$1,FALSE)</f>
        <v>1018</v>
      </c>
      <c r="E28" s="9">
        <f>VLOOKUP($A28,worldhit,E$1,FALSE)</f>
        <v>120</v>
      </c>
      <c r="F28" s="19">
        <f>VLOOKUP($A28,worldhit,F$1,FALSE)</f>
        <v>0.47278964603149853</v>
      </c>
      <c r="G28" s="19">
        <f>VLOOKUP($A28,worldhit,G$1,FALSE)</f>
        <v>0.3673980744721055</v>
      </c>
      <c r="H28" s="20">
        <f>VLOOKUP($A28,worldpitch,H$1,FALSE)</f>
        <v>95.66160520607374</v>
      </c>
      <c r="I28" s="20">
        <f>VLOOKUP($A28,worldpitch,I$1,FALSE)</f>
        <v>55.63991323210412</v>
      </c>
      <c r="J28" s="20">
        <f>VLOOKUP($A28,worldpitch,J$1,FALSE)</f>
        <v>1089.3709327548806</v>
      </c>
      <c r="K28" s="21">
        <f>VLOOKUP($A28,worldpitch,K$1,FALSE)</f>
        <v>3.777295733911786</v>
      </c>
      <c r="L28" s="21">
        <f>VLOOKUP($A28,worldpitch,L$1,FALSE)</f>
        <v>1.2907881417208966</v>
      </c>
      <c r="M28" s="9"/>
    </row>
    <row r="29" spans="1:13" ht="12.75">
      <c r="A29" s="16">
        <v>7</v>
      </c>
      <c r="B29" t="s">
        <v>59</v>
      </c>
      <c r="C29" s="9">
        <f>VLOOKUP($A29,worldhit,C$1,FALSE)</f>
        <v>1065</v>
      </c>
      <c r="D29" s="9">
        <f>VLOOKUP($A29,worldhit,D$1,FALSE)</f>
        <v>1085</v>
      </c>
      <c r="E29" s="9">
        <f>VLOOKUP($A29,worldhit,E$1,FALSE)</f>
        <v>107</v>
      </c>
      <c r="F29" s="19">
        <f>VLOOKUP($A29,worldhit,F$1,FALSE)</f>
        <v>0.47934863064396743</v>
      </c>
      <c r="G29" s="19">
        <f>VLOOKUP($A29,worldhit,G$1,FALSE)</f>
        <v>0.35374329411345595</v>
      </c>
      <c r="H29" s="20">
        <f>VLOOKUP($A29,worldpitch,H$1,FALSE)</f>
        <v>96.9562243502052</v>
      </c>
      <c r="I29" s="20">
        <f>VLOOKUP($A29,worldpitch,I$1,FALSE)</f>
        <v>58.17373461012312</v>
      </c>
      <c r="J29" s="20">
        <f>VLOOKUP($A29,worldpitch,J$1,FALSE)</f>
        <v>1120.998632010944</v>
      </c>
      <c r="K29" s="21">
        <f>VLOOKUP($A29,worldpitch,K$1,FALSE)</f>
        <v>3.7599863201094395</v>
      </c>
      <c r="L29" s="21">
        <f>VLOOKUP($A29,worldpitch,L$1,FALSE)</f>
        <v>1.2611354309165526</v>
      </c>
      <c r="M29" s="9"/>
    </row>
    <row r="30" spans="1:13" ht="12.75">
      <c r="A30" s="16">
        <v>8</v>
      </c>
      <c r="B30" t="s">
        <v>56</v>
      </c>
      <c r="C30" s="9">
        <f>VLOOKUP($A30,worldhit,C$1,FALSE)</f>
        <v>1040</v>
      </c>
      <c r="D30" s="9">
        <f>VLOOKUP($A30,worldhit,D$1,FALSE)</f>
        <v>1017</v>
      </c>
      <c r="E30" s="9">
        <f>VLOOKUP($A30,worldhit,E$1,FALSE)</f>
        <v>147</v>
      </c>
      <c r="F30" s="19">
        <f>VLOOKUP($A30,worldhit,F$1,FALSE)</f>
        <v>0.4896618047764065</v>
      </c>
      <c r="G30" s="19">
        <f>VLOOKUP($A30,worldhit,G$1,FALSE)</f>
        <v>0.37093755950313956</v>
      </c>
      <c r="H30" s="20">
        <f>VLOOKUP($A30,worldpitch,H$1,FALSE)</f>
        <v>61</v>
      </c>
      <c r="I30" s="20">
        <f>VLOOKUP($A30,worldpitch,I$1,FALSE)</f>
        <v>78</v>
      </c>
      <c r="J30" s="20">
        <f>VLOOKUP($A30,worldpitch,J$1,FALSE)</f>
        <v>641</v>
      </c>
      <c r="K30" s="21">
        <f>VLOOKUP($A30,worldpitch,K$1,FALSE)</f>
        <v>3.6136522753792293</v>
      </c>
      <c r="L30" s="21">
        <f>VLOOKUP($A30,worldpitch,L$1,FALSE)</f>
        <v>1.2460676779463242</v>
      </c>
      <c r="M30" s="9"/>
    </row>
    <row r="31" spans="1:13" ht="12.75">
      <c r="A31" s="16">
        <v>9</v>
      </c>
      <c r="B31" t="s">
        <v>61</v>
      </c>
      <c r="C31" s="9">
        <f>VLOOKUP($A31,worldhit,C$1,FALSE)</f>
        <v>1024</v>
      </c>
      <c r="D31" s="9">
        <f>VLOOKUP($A31,worldhit,D$1,FALSE)</f>
        <v>958</v>
      </c>
      <c r="E31" s="9">
        <f>VLOOKUP($A31,worldhit,E$1,FALSE)</f>
        <v>104</v>
      </c>
      <c r="F31" s="19">
        <f>VLOOKUP($A31,worldhit,F$1,FALSE)</f>
        <v>0.4643635231870526</v>
      </c>
      <c r="G31" s="19">
        <f>VLOOKUP($A31,worldhit,G$1,FALSE)</f>
        <v>0.35842577556707406</v>
      </c>
      <c r="H31" s="20">
        <f>VLOOKUP($A31,worldpitch,H$1,FALSE)</f>
        <v>96.22837370242215</v>
      </c>
      <c r="I31" s="20">
        <f>VLOOKUP($A31,worldpitch,I$1,FALSE)</f>
        <v>91.55709342560553</v>
      </c>
      <c r="J31" s="20">
        <f>VLOOKUP($A31,worldpitch,J$1,FALSE)</f>
        <v>1151.9377162629758</v>
      </c>
      <c r="K31" s="21">
        <f>VLOOKUP($A31,worldpitch,K$1,FALSE)</f>
        <v>3.5168166089965394</v>
      </c>
      <c r="L31" s="21">
        <f>VLOOKUP($A31,worldpitch,L$1,FALSE)</f>
        <v>1.2504429065743943</v>
      </c>
      <c r="M31" s="9"/>
    </row>
    <row r="32" spans="1:13" ht="12.75">
      <c r="A32" s="16">
        <v>10</v>
      </c>
      <c r="B32" t="s">
        <v>64</v>
      </c>
      <c r="C32" s="9">
        <f>VLOOKUP($A32,worldhit,C$1,FALSE)</f>
        <v>982</v>
      </c>
      <c r="D32" s="9">
        <f>VLOOKUP($A32,worldhit,D$1,FALSE)</f>
        <v>997</v>
      </c>
      <c r="E32" s="9">
        <f>VLOOKUP($A32,worldhit,E$1,FALSE)</f>
        <v>70</v>
      </c>
      <c r="F32" s="19">
        <f>VLOOKUP($A32,worldhit,F$1,FALSE)</f>
        <v>0.46742801994531125</v>
      </c>
      <c r="G32" s="19">
        <f>VLOOKUP($A32,worldhit,G$1,FALSE)</f>
        <v>0.355673169447272</v>
      </c>
      <c r="H32" s="20">
        <f>VLOOKUP($A32,worldpitch,H$1,FALSE)</f>
        <v>98.75838926174497</v>
      </c>
      <c r="I32" s="20">
        <f>VLOOKUP($A32,worldpitch,I$1,FALSE)</f>
        <v>43.48993288590604</v>
      </c>
      <c r="J32" s="20">
        <f>VLOOKUP($A32,worldpitch,J$1,FALSE)</f>
        <v>1112.6174496644296</v>
      </c>
      <c r="K32" s="21">
        <f>VLOOKUP($A32,worldpitch,K$1,FALSE)</f>
        <v>3.5846644295302004</v>
      </c>
      <c r="L32" s="21">
        <f>VLOOKUP($A32,worldpitch,L$1,FALSE)</f>
        <v>1.2589463087248323</v>
      </c>
      <c r="M32" s="9"/>
    </row>
    <row r="33" spans="1:13" ht="12.75">
      <c r="A33" s="16">
        <v>11</v>
      </c>
      <c r="B33" t="s">
        <v>53</v>
      </c>
      <c r="C33" s="9">
        <f>VLOOKUP($A33,worldhit,C$1,FALSE)</f>
        <v>1095</v>
      </c>
      <c r="D33" s="9">
        <f>VLOOKUP($A33,worldhit,D$1,FALSE)</f>
        <v>993</v>
      </c>
      <c r="E33" s="9">
        <f>VLOOKUP($A33,worldhit,E$1,FALSE)</f>
        <v>140</v>
      </c>
      <c r="F33" s="19">
        <f>VLOOKUP($A33,worldhit,F$1,FALSE)</f>
        <v>0.4910114115991871</v>
      </c>
      <c r="G33" s="19">
        <f>VLOOKUP($A33,worldhit,G$1,FALSE)</f>
        <v>0.37388107197307663</v>
      </c>
      <c r="H33" s="20">
        <f>VLOOKUP($A33,worldpitch,H$1,FALSE)</f>
        <v>97.02833448514167</v>
      </c>
      <c r="I33" s="20">
        <f>VLOOKUP($A33,worldpitch,I$1,FALSE)</f>
        <v>28.921907394609537</v>
      </c>
      <c r="J33" s="20">
        <f>VLOOKUP($A33,worldpitch,J$1,FALSE)</f>
        <v>1057.0490670352453</v>
      </c>
      <c r="K33" s="21">
        <f>VLOOKUP($A33,worldpitch,K$1,FALSE)</f>
        <v>3.85124395300622</v>
      </c>
      <c r="L33" s="21">
        <f>VLOOKUP($A33,worldpitch,L$1,FALSE)</f>
        <v>1.248790601243953</v>
      </c>
      <c r="M33" s="9"/>
    </row>
    <row r="34" spans="1:13" ht="12.75">
      <c r="A34" s="16">
        <v>12</v>
      </c>
      <c r="B34" t="s">
        <v>58</v>
      </c>
      <c r="C34" s="9">
        <f>VLOOKUP($A34,worldhit,C$1,FALSE)</f>
        <v>1032</v>
      </c>
      <c r="D34" s="9">
        <f>VLOOKUP($A34,worldhit,D$1,FALSE)</f>
        <v>985</v>
      </c>
      <c r="E34" s="9">
        <f>VLOOKUP($A34,worldhit,E$1,FALSE)</f>
        <v>136</v>
      </c>
      <c r="F34" s="19">
        <f>VLOOKUP($A34,worldhit,F$1,FALSE)</f>
        <v>0.4693717687607708</v>
      </c>
      <c r="G34" s="19">
        <f>VLOOKUP($A34,worldhit,G$1,FALSE)</f>
        <v>0.3599195914035756</v>
      </c>
      <c r="H34" s="20">
        <f>VLOOKUP($A34,worldpitch,H$1,FALSE)</f>
        <v>92.57142857142857</v>
      </c>
      <c r="I34" s="20">
        <f>VLOOKUP($A34,worldpitch,I$1,FALSE)</f>
        <v>57.42857142857142</v>
      </c>
      <c r="J34" s="20">
        <f>VLOOKUP($A34,worldpitch,J$1,FALSE)</f>
        <v>963.4285714285713</v>
      </c>
      <c r="K34" s="21">
        <f>VLOOKUP($A34,worldpitch,K$1,FALSE)</f>
        <v>3.8107301587301583</v>
      </c>
      <c r="L34" s="21">
        <f>VLOOKUP($A34,worldpitch,L$1,FALSE)</f>
        <v>1.2699238095238097</v>
      </c>
      <c r="M34" s="9"/>
    </row>
    <row r="35" spans="1:13" ht="12.75">
      <c r="A35" s="16">
        <v>13</v>
      </c>
      <c r="B35" t="s">
        <v>50</v>
      </c>
      <c r="C35" s="9">
        <f>VLOOKUP($A35,worldhit,C$1,FALSE)</f>
        <v>1010</v>
      </c>
      <c r="D35" s="9">
        <f>VLOOKUP($A35,worldhit,D$1,FALSE)</f>
        <v>1067</v>
      </c>
      <c r="E35" s="9">
        <f>VLOOKUP($A35,worldhit,E$1,FALSE)</f>
        <v>104</v>
      </c>
      <c r="F35" s="19">
        <f>VLOOKUP($A35,worldhit,F$1,FALSE)</f>
        <v>0.4914718888186987</v>
      </c>
      <c r="G35" s="19">
        <f>VLOOKUP($A35,worldhit,G$1,FALSE)</f>
        <v>0.35732102126158133</v>
      </c>
      <c r="H35" s="20">
        <f>VLOOKUP($A35,worldpitch,H$1,FALSE)</f>
        <v>98.09688581314879</v>
      </c>
      <c r="I35" s="20">
        <f>VLOOKUP($A35,worldpitch,I$1,FALSE)</f>
        <v>92.49134948096886</v>
      </c>
      <c r="J35" s="20">
        <f>VLOOKUP($A35,worldpitch,J$1,FALSE)</f>
        <v>1134.1868512110727</v>
      </c>
      <c r="K35" s="21">
        <f>VLOOKUP($A35,worldpitch,K$1,FALSE)</f>
        <v>3.6027681660899655</v>
      </c>
      <c r="L35" s="21">
        <f>VLOOKUP($A35,worldpitch,L$1,FALSE)</f>
        <v>1.2327474048442908</v>
      </c>
      <c r="M35" s="9"/>
    </row>
    <row r="36" spans="1:13" ht="12.75">
      <c r="A36" s="16">
        <v>14</v>
      </c>
      <c r="B36" t="s">
        <v>60</v>
      </c>
      <c r="C36" s="9">
        <f>VLOOKUP($A36,worldhit,C$1,FALSE)</f>
        <v>1042</v>
      </c>
      <c r="D36" s="9">
        <f>VLOOKUP($A36,worldhit,D$1,FALSE)</f>
        <v>1054</v>
      </c>
      <c r="E36" s="9">
        <f>VLOOKUP($A36,worldhit,E$1,FALSE)</f>
        <v>110</v>
      </c>
      <c r="F36" s="19">
        <f>VLOOKUP($A36,worldhit,F$1,FALSE)</f>
        <v>0.48351820028120607</v>
      </c>
      <c r="G36" s="19">
        <f>VLOOKUP($A36,worldhit,G$1,FALSE)</f>
        <v>0.3597686445235331</v>
      </c>
      <c r="H36" s="20">
        <f>VLOOKUP($A36,worldpitch,H$1,FALSE)</f>
        <v>97.54601226993866</v>
      </c>
      <c r="I36" s="20">
        <f>VLOOKUP($A36,worldpitch,I$1,FALSE)</f>
        <v>54.29447852760736</v>
      </c>
      <c r="J36" s="20">
        <f>VLOOKUP($A36,worldpitch,J$1,FALSE)</f>
        <v>1137.4233128834355</v>
      </c>
      <c r="K36" s="21">
        <f>VLOOKUP($A36,worldpitch,K$1,FALSE)</f>
        <v>3.786366734832993</v>
      </c>
      <c r="L36" s="21">
        <f>VLOOKUP($A36,worldpitch,L$1,FALSE)</f>
        <v>1.289270620313565</v>
      </c>
      <c r="M36" s="9"/>
    </row>
    <row r="37" spans="1:13" ht="12.75">
      <c r="A37" s="16">
        <v>15</v>
      </c>
      <c r="B37" t="s">
        <v>63</v>
      </c>
      <c r="C37" s="9">
        <f>VLOOKUP($A37,worldhit,C$1,FALSE)</f>
        <v>926</v>
      </c>
      <c r="D37" s="9">
        <f>VLOOKUP($A37,worldhit,D$1,FALSE)</f>
        <v>972</v>
      </c>
      <c r="E37" s="9">
        <f>VLOOKUP($A37,worldhit,E$1,FALSE)</f>
        <v>109</v>
      </c>
      <c r="F37" s="19">
        <f>VLOOKUP($A37,worldhit,F$1,FALSE)</f>
        <v>0.47027208599261</v>
      </c>
      <c r="G37" s="19">
        <f>VLOOKUP($A37,worldhit,G$1,FALSE)</f>
        <v>0.35061390006844423</v>
      </c>
      <c r="H37" s="20">
        <f>VLOOKUP($A37,worldpitch,H$1,FALSE)</f>
        <v>96.81635388739947</v>
      </c>
      <c r="I37" s="20">
        <f>VLOOKUP($A37,worldpitch,I$1,FALSE)</f>
        <v>67.86193029490617</v>
      </c>
      <c r="J37" s="20">
        <f>VLOOKUP($A37,worldpitch,J$1,FALSE)</f>
        <v>1054.121983914209</v>
      </c>
      <c r="K37" s="21">
        <f>VLOOKUP($A37,worldpitch,K$1,FALSE)</f>
        <v>3.619671581769437</v>
      </c>
      <c r="L37" s="21">
        <f>VLOOKUP($A37,worldpitch,L$1,FALSE)</f>
        <v>1.2426206434316354</v>
      </c>
      <c r="M37" s="9"/>
    </row>
    <row r="38" spans="1:13" ht="12.75">
      <c r="A38" s="16">
        <v>16</v>
      </c>
      <c r="B38" t="s">
        <v>51</v>
      </c>
      <c r="C38" s="9">
        <f>VLOOKUP($A38,worldhit,C$1,FALSE)</f>
        <v>979</v>
      </c>
      <c r="D38" s="9">
        <f>VLOOKUP($A38,worldhit,D$1,FALSE)</f>
        <v>1020</v>
      </c>
      <c r="E38" s="9">
        <f>VLOOKUP($A38,worldhit,E$1,FALSE)</f>
        <v>147</v>
      </c>
      <c r="F38" s="19">
        <f>VLOOKUP($A38,worldhit,F$1,FALSE)</f>
        <v>0.45904877678164413</v>
      </c>
      <c r="G38" s="19">
        <f>VLOOKUP($A38,worldhit,G$1,FALSE)</f>
        <v>0.35863928250127797</v>
      </c>
      <c r="H38" s="20">
        <f>VLOOKUP($A38,worldpitch,H$1,FALSE)</f>
        <v>94.87554904831626</v>
      </c>
      <c r="I38" s="20">
        <f>VLOOKUP($A38,worldpitch,I$1,FALSE)</f>
        <v>76.09809663250365</v>
      </c>
      <c r="J38" s="20">
        <f>VLOOKUP($A38,worldpitch,J$1,FALSE)</f>
        <v>957.6500732064421</v>
      </c>
      <c r="K38" s="21">
        <f>VLOOKUP($A38,worldpitch,K$1,FALSE)</f>
        <v>3.8472547584187406</v>
      </c>
      <c r="L38" s="21">
        <f>VLOOKUP($A38,worldpitch,L$1,FALSE)</f>
        <v>1.2728989751098099</v>
      </c>
      <c r="M38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3">
      <selection activeCell="H22" sqref="H22"/>
    </sheetView>
  </sheetViews>
  <sheetFormatPr defaultColWidth="9.140625" defaultRowHeight="12.75"/>
  <cols>
    <col min="3" max="13" width="7.57421875" style="0" customWidth="1"/>
  </cols>
  <sheetData>
    <row r="1" spans="3:12" ht="12.75" hidden="1">
      <c r="C1">
        <v>5</v>
      </c>
      <c r="D1">
        <v>7</v>
      </c>
      <c r="E1">
        <v>8</v>
      </c>
      <c r="F1">
        <v>6</v>
      </c>
      <c r="G1">
        <v>9</v>
      </c>
      <c r="H1">
        <v>5</v>
      </c>
      <c r="I1">
        <v>6</v>
      </c>
      <c r="J1">
        <v>7</v>
      </c>
      <c r="K1">
        <v>8</v>
      </c>
      <c r="L1">
        <v>9</v>
      </c>
    </row>
    <row r="2" spans="3:12" ht="12.75" hidden="1"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</row>
    <row r="4" spans="1:13" ht="12.75">
      <c r="A4" s="18" t="s">
        <v>49</v>
      </c>
      <c r="B4" s="18" t="s">
        <v>66</v>
      </c>
      <c r="C4" s="17" t="s">
        <v>44</v>
      </c>
      <c r="D4" s="17" t="s">
        <v>46</v>
      </c>
      <c r="E4" s="17" t="s">
        <v>47</v>
      </c>
      <c r="F4" s="17" t="s">
        <v>45</v>
      </c>
      <c r="G4" s="17" t="s">
        <v>48</v>
      </c>
      <c r="H4" s="17" t="s">
        <v>39</v>
      </c>
      <c r="I4" s="17" t="s">
        <v>40</v>
      </c>
      <c r="J4" s="17" t="s">
        <v>41</v>
      </c>
      <c r="K4" s="17" t="s">
        <v>42</v>
      </c>
      <c r="L4" s="17" t="s">
        <v>43</v>
      </c>
      <c r="M4" s="17" t="s">
        <v>3</v>
      </c>
    </row>
    <row r="5" spans="1:13" ht="12.75">
      <c r="A5" s="16">
        <v>14</v>
      </c>
      <c r="B5" t="s">
        <v>60</v>
      </c>
      <c r="C5" s="9">
        <f>17-RANK(VLOOKUP($A5,$A$23:$L$38,C$2,FALSE),C$23:C$38)</f>
        <v>13</v>
      </c>
      <c r="D5" s="9">
        <f>17-RANK(VLOOKUP($A5,$A$23:$L$38,D$2,FALSE),D$23:D$38)</f>
        <v>15</v>
      </c>
      <c r="E5" s="9">
        <f>17-RANK(VLOOKUP($A5,$A$23:$L$38,E$2,FALSE),E$23:E$38)</f>
        <v>11</v>
      </c>
      <c r="F5" s="9">
        <f>17-RANK(VLOOKUP($A5,$A$23:$L$38,F$2,FALSE),F$23:F$38)</f>
        <v>14</v>
      </c>
      <c r="G5" s="9">
        <f>17-RANK(VLOOKUP($A5,$A$23:$L$38,G$2,FALSE),G$23:G$38)</f>
        <v>8</v>
      </c>
      <c r="H5" s="9">
        <f>17-RANK(VLOOKUP($A5,$A$23:$L$38,H$2,FALSE),H$23:H$38)</f>
        <v>15</v>
      </c>
      <c r="I5" s="9">
        <f>17-RANK(VLOOKUP($A5,$A$23:$L$38,I$2,FALSE),I$23:I$38)</f>
        <v>10</v>
      </c>
      <c r="J5" s="9">
        <f>17-RANK(VLOOKUP($A5,$A$23:$L$38,J$2,FALSE),J$23:J$38)</f>
        <v>16</v>
      </c>
      <c r="K5" s="9">
        <f>RANK(VLOOKUP($A5,$A$23:$L$38,K$2,FALSE),K$23:K$38)</f>
        <v>15</v>
      </c>
      <c r="L5" s="9">
        <f>RANK(VLOOKUP($A5,$A$23:$L$38,L$2,FALSE),L$23:L$38)</f>
        <v>11</v>
      </c>
      <c r="M5" s="9">
        <f>SUM(C5:L5)</f>
        <v>128</v>
      </c>
    </row>
    <row r="6" spans="1:13" ht="12.75">
      <c r="A6" s="16">
        <v>13</v>
      </c>
      <c r="B6" t="s">
        <v>50</v>
      </c>
      <c r="C6" s="9">
        <f>17-RANK(VLOOKUP($A6,$A$23:$L$38,C$2,FALSE),C$23:C$38)</f>
        <v>9</v>
      </c>
      <c r="D6" s="9">
        <f>17-RANK(VLOOKUP($A6,$A$23:$L$38,D$2,FALSE),D$23:D$38)</f>
        <v>16</v>
      </c>
      <c r="E6" s="9">
        <f>17-RANK(VLOOKUP($A6,$A$23:$L$38,E$2,FALSE),E$23:E$38)</f>
        <v>10</v>
      </c>
      <c r="F6" s="9">
        <f>17-RANK(VLOOKUP($A6,$A$23:$L$38,F$2,FALSE),F$23:F$38)</f>
        <v>13</v>
      </c>
      <c r="G6" s="9">
        <f>17-RANK(VLOOKUP($A6,$A$23:$L$38,G$2,FALSE),G$23:G$38)</f>
        <v>5</v>
      </c>
      <c r="H6" s="9">
        <f>17-RANK(VLOOKUP($A6,$A$23:$L$38,H$2,FALSE),H$23:H$38)</f>
        <v>11</v>
      </c>
      <c r="I6" s="9">
        <f>17-RANK(VLOOKUP($A6,$A$23:$L$38,I$2,FALSE),I$23:I$38)</f>
        <v>13</v>
      </c>
      <c r="J6" s="9">
        <f>17-RANK(VLOOKUP($A6,$A$23:$L$38,J$2,FALSE),J$23:J$38)</f>
        <v>13</v>
      </c>
      <c r="K6" s="9">
        <f>RANK(VLOOKUP($A6,$A$23:$L$38,K$2,FALSE),K$23:K$38)</f>
        <v>14</v>
      </c>
      <c r="L6" s="9">
        <f>RANK(VLOOKUP($A6,$A$23:$L$38,L$2,FALSE),L$23:L$38)</f>
        <v>16</v>
      </c>
      <c r="M6" s="9">
        <f>SUM(C6:L6)</f>
        <v>120</v>
      </c>
    </row>
    <row r="7" spans="1:13" ht="12.75">
      <c r="A7" s="16">
        <v>8</v>
      </c>
      <c r="B7" t="s">
        <v>56</v>
      </c>
      <c r="C7" s="9">
        <f>17-RANK(VLOOKUP($A7,$A$23:$L$38,C$2,FALSE),C$23:C$38)</f>
        <v>11</v>
      </c>
      <c r="D7" s="9">
        <f>17-RANK(VLOOKUP($A7,$A$23:$L$38,D$2,FALSE),D$23:D$38)</f>
        <v>13</v>
      </c>
      <c r="E7" s="9">
        <f>17-RANK(VLOOKUP($A7,$A$23:$L$38,E$2,FALSE),E$23:E$38)</f>
        <v>15</v>
      </c>
      <c r="F7" s="9">
        <f>17-RANK(VLOOKUP($A7,$A$23:$L$38,F$2,FALSE),F$23:F$38)</f>
        <v>16</v>
      </c>
      <c r="G7" s="9">
        <f>17-RANK(VLOOKUP($A7,$A$23:$L$38,G$2,FALSE),G$23:G$38)</f>
        <v>16</v>
      </c>
      <c r="H7" s="9">
        <f>17-RANK(VLOOKUP($A7,$A$23:$L$38,H$2,FALSE),H$23:H$38)</f>
        <v>1</v>
      </c>
      <c r="I7" s="9">
        <f>17-RANK(VLOOKUP($A7,$A$23:$L$38,I$2,FALSE),I$23:I$38)</f>
        <v>12</v>
      </c>
      <c r="J7" s="9">
        <f>17-RANK(VLOOKUP($A7,$A$23:$L$38,J$2,FALSE),J$23:J$38)</f>
        <v>1</v>
      </c>
      <c r="K7" s="9">
        <f>RANK(VLOOKUP($A7,$A$23:$L$38,K$2,FALSE),K$23:K$38)</f>
        <v>12</v>
      </c>
      <c r="L7" s="9">
        <f>RANK(VLOOKUP($A7,$A$23:$L$38,L$2,FALSE),L$23:L$38)</f>
        <v>15</v>
      </c>
      <c r="M7" s="9">
        <f>SUM(C7:L7)</f>
        <v>112</v>
      </c>
    </row>
    <row r="8" spans="1:13" ht="12.75">
      <c r="A8" s="16">
        <v>11</v>
      </c>
      <c r="B8" t="s">
        <v>53</v>
      </c>
      <c r="C8" s="9">
        <f>17-RANK(VLOOKUP($A8,$A$23:$L$38,C$2,FALSE),C$23:C$38)</f>
        <v>12</v>
      </c>
      <c r="D8" s="9">
        <f>17-RANK(VLOOKUP($A8,$A$23:$L$38,D$2,FALSE),D$23:D$38)</f>
        <v>8</v>
      </c>
      <c r="E8" s="9">
        <f>17-RANK(VLOOKUP($A8,$A$23:$L$38,E$2,FALSE),E$23:E$38)</f>
        <v>14</v>
      </c>
      <c r="F8" s="9">
        <f>17-RANK(VLOOKUP($A8,$A$23:$L$38,F$2,FALSE),F$23:F$38)</f>
        <v>11</v>
      </c>
      <c r="G8" s="9">
        <f>17-RANK(VLOOKUP($A8,$A$23:$L$38,G$2,FALSE),G$23:G$38)</f>
        <v>14</v>
      </c>
      <c r="H8" s="9">
        <f>17-RANK(VLOOKUP($A8,$A$23:$L$38,H$2,FALSE),H$23:H$38)</f>
        <v>14</v>
      </c>
      <c r="I8" s="9">
        <f>17-RANK(VLOOKUP($A8,$A$23:$L$38,I$2,FALSE),I$23:I$38)</f>
        <v>1</v>
      </c>
      <c r="J8" s="9">
        <f>17-RANK(VLOOKUP($A8,$A$23:$L$38,J$2,FALSE),J$23:J$38)</f>
        <v>6</v>
      </c>
      <c r="K8" s="9">
        <f>RANK(VLOOKUP($A8,$A$23:$L$38,K$2,FALSE),K$23:K$38)</f>
        <v>2</v>
      </c>
      <c r="L8" s="9">
        <f>RANK(VLOOKUP($A8,$A$23:$L$38,L$2,FALSE),L$23:L$38)</f>
        <v>14</v>
      </c>
      <c r="M8" s="9">
        <f>SUM(C8:L8)</f>
        <v>96</v>
      </c>
    </row>
    <row r="9" spans="1:13" ht="12.75">
      <c r="A9" s="16">
        <v>1</v>
      </c>
      <c r="B9" t="s">
        <v>52</v>
      </c>
      <c r="C9" s="9">
        <f>17-RANK(VLOOKUP($A9,$A$23:$L$38,C$2,FALSE),C$23:C$38)</f>
        <v>15</v>
      </c>
      <c r="D9" s="9">
        <f>17-RANK(VLOOKUP($A9,$A$23:$L$38,D$2,FALSE),D$23:D$38)</f>
        <v>11</v>
      </c>
      <c r="E9" s="9">
        <f>17-RANK(VLOOKUP($A9,$A$23:$L$38,E$2,FALSE),E$23:E$38)</f>
        <v>6</v>
      </c>
      <c r="F9" s="9">
        <f>17-RANK(VLOOKUP($A9,$A$23:$L$38,F$2,FALSE),F$23:F$38)</f>
        <v>4</v>
      </c>
      <c r="G9" s="9">
        <f>17-RANK(VLOOKUP($A9,$A$23:$L$38,G$2,FALSE),G$23:G$38)</f>
        <v>9</v>
      </c>
      <c r="H9" s="9">
        <f>17-RANK(VLOOKUP($A9,$A$23:$L$38,H$2,FALSE),H$23:H$38)</f>
        <v>13</v>
      </c>
      <c r="I9" s="9">
        <f>17-RANK(VLOOKUP($A9,$A$23:$L$38,I$2,FALSE),I$23:I$38)</f>
        <v>4</v>
      </c>
      <c r="J9" s="9">
        <f>17-RANK(VLOOKUP($A9,$A$23:$L$38,J$2,FALSE),J$23:J$38)</f>
        <v>15</v>
      </c>
      <c r="K9" s="9">
        <f>RANK(VLOOKUP($A9,$A$23:$L$38,K$2,FALSE),K$23:K$38)</f>
        <v>5</v>
      </c>
      <c r="L9" s="9">
        <f>RANK(VLOOKUP($A9,$A$23:$L$38,L$2,FALSE),L$23:L$38)</f>
        <v>8</v>
      </c>
      <c r="M9" s="9">
        <f>SUM(C9:L9)</f>
        <v>90</v>
      </c>
    </row>
    <row r="10" spans="1:13" ht="12.75">
      <c r="A10" s="16">
        <v>2</v>
      </c>
      <c r="B10" t="s">
        <v>57</v>
      </c>
      <c r="C10" s="9">
        <f>17-RANK(VLOOKUP($A10,$A$23:$L$38,C$2,FALSE),C$23:C$38)</f>
        <v>10</v>
      </c>
      <c r="D10" s="9">
        <f>17-RANK(VLOOKUP($A10,$A$23:$L$38,D$2,FALSE),D$23:D$38)</f>
        <v>10</v>
      </c>
      <c r="E10" s="9">
        <f>17-RANK(VLOOKUP($A10,$A$23:$L$38,E$2,FALSE),E$23:E$38)</f>
        <v>2</v>
      </c>
      <c r="F10" s="9">
        <f>17-RANK(VLOOKUP($A10,$A$23:$L$38,F$2,FALSE),F$23:F$38)</f>
        <v>15</v>
      </c>
      <c r="G10" s="9">
        <f>17-RANK(VLOOKUP($A10,$A$23:$L$38,G$2,FALSE),G$23:G$38)</f>
        <v>12</v>
      </c>
      <c r="H10" s="9">
        <f>17-RANK(VLOOKUP($A10,$A$23:$L$38,H$2,FALSE),H$23:H$38)</f>
        <v>8</v>
      </c>
      <c r="I10" s="9">
        <f>17-RANK(VLOOKUP($A10,$A$23:$L$38,I$2,FALSE),I$23:I$38)</f>
        <v>3</v>
      </c>
      <c r="J10" s="9">
        <f>17-RANK(VLOOKUP($A10,$A$23:$L$38,J$2,FALSE),J$23:J$38)</f>
        <v>9</v>
      </c>
      <c r="K10" s="9">
        <f>RANK(VLOOKUP($A10,$A$23:$L$38,K$2,FALSE),K$23:K$38)</f>
        <v>4</v>
      </c>
      <c r="L10" s="9">
        <f>RANK(VLOOKUP($A10,$A$23:$L$38,L$2,FALSE),L$23:L$38)</f>
        <v>7</v>
      </c>
      <c r="M10" s="9">
        <f>SUM(C10:L10)</f>
        <v>80</v>
      </c>
    </row>
    <row r="11" spans="1:13" ht="12.75">
      <c r="A11" s="16">
        <v>3</v>
      </c>
      <c r="B11" t="s">
        <v>55</v>
      </c>
      <c r="C11" s="9">
        <f>17-RANK(VLOOKUP($A11,$A$23:$L$38,C$2,FALSE),C$23:C$38)</f>
        <v>16</v>
      </c>
      <c r="D11" s="9">
        <f>17-RANK(VLOOKUP($A11,$A$23:$L$38,D$2,FALSE),D$23:D$38)</f>
        <v>8</v>
      </c>
      <c r="E11" s="9">
        <f>17-RANK(VLOOKUP($A11,$A$23:$L$38,E$2,FALSE),E$23:E$38)</f>
        <v>13</v>
      </c>
      <c r="F11" s="9">
        <f>17-RANK(VLOOKUP($A11,$A$23:$L$38,F$2,FALSE),F$23:F$38)</f>
        <v>3</v>
      </c>
      <c r="G11" s="9">
        <f>17-RANK(VLOOKUP($A11,$A$23:$L$38,G$2,FALSE),G$23:G$38)</f>
        <v>10</v>
      </c>
      <c r="H11" s="9">
        <f>17-RANK(VLOOKUP($A11,$A$23:$L$38,H$2,FALSE),H$23:H$38)</f>
        <v>7</v>
      </c>
      <c r="I11" s="9">
        <f>17-RANK(VLOOKUP($A11,$A$23:$L$38,I$2,FALSE),I$23:I$38)</f>
        <v>8</v>
      </c>
      <c r="J11" s="9">
        <f>17-RANK(VLOOKUP($A11,$A$23:$L$38,J$2,FALSE),J$23:J$38)</f>
        <v>2</v>
      </c>
      <c r="K11" s="9">
        <f>RANK(VLOOKUP($A11,$A$23:$L$38,K$2,FALSE),K$23:K$38)</f>
        <v>1</v>
      </c>
      <c r="L11" s="9">
        <f>RANK(VLOOKUP($A11,$A$23:$L$38,L$2,FALSE),L$23:L$38)</f>
        <v>10</v>
      </c>
      <c r="M11" s="9">
        <f>SUM(C11:L11)</f>
        <v>78</v>
      </c>
    </row>
    <row r="12" spans="1:13" ht="12.75">
      <c r="A12" s="16">
        <v>6</v>
      </c>
      <c r="B12" t="s">
        <v>54</v>
      </c>
      <c r="C12" s="9">
        <f>17-RANK(VLOOKUP($A12,$A$23:$L$38,C$2,FALSE),C$23:C$38)</f>
        <v>6</v>
      </c>
      <c r="D12" s="9">
        <f>17-RANK(VLOOKUP($A12,$A$23:$L$38,D$2,FALSE),D$23:D$38)</f>
        <v>4</v>
      </c>
      <c r="E12" s="9">
        <f>17-RANK(VLOOKUP($A12,$A$23:$L$38,E$2,FALSE),E$23:E$38)</f>
        <v>12</v>
      </c>
      <c r="F12" s="9">
        <f>17-RANK(VLOOKUP($A12,$A$23:$L$38,F$2,FALSE),F$23:F$38)</f>
        <v>5</v>
      </c>
      <c r="G12" s="9">
        <f>17-RANK(VLOOKUP($A12,$A$23:$L$38,G$2,FALSE),G$23:G$38)</f>
        <v>13</v>
      </c>
      <c r="H12" s="9">
        <f>17-RANK(VLOOKUP($A12,$A$23:$L$38,H$2,FALSE),H$23:H$38)</f>
        <v>9</v>
      </c>
      <c r="I12" s="9">
        <f>17-RANK(VLOOKUP($A12,$A$23:$L$38,I$2,FALSE),I$23:I$38)</f>
        <v>7</v>
      </c>
      <c r="J12" s="9">
        <f>17-RANK(VLOOKUP($A12,$A$23:$L$38,J$2,FALSE),J$23:J$38)</f>
        <v>10</v>
      </c>
      <c r="K12" s="9">
        <f>RANK(VLOOKUP($A12,$A$23:$L$38,K$2,FALSE),K$23:K$38)</f>
        <v>6</v>
      </c>
      <c r="L12" s="9">
        <f>RANK(VLOOKUP($A12,$A$23:$L$38,L$2,FALSE),L$23:L$38)</f>
        <v>5</v>
      </c>
      <c r="M12" s="9">
        <f>SUM(C12:L12)</f>
        <v>77</v>
      </c>
    </row>
    <row r="13" spans="1:13" ht="12.75">
      <c r="A13" s="16">
        <v>12</v>
      </c>
      <c r="B13" t="s">
        <v>58</v>
      </c>
      <c r="C13" s="9">
        <f>17-RANK(VLOOKUP($A13,$A$23:$L$38,C$2,FALSE),C$23:C$38)</f>
        <v>8</v>
      </c>
      <c r="D13" s="9">
        <f>17-RANK(VLOOKUP($A13,$A$23:$L$38,D$2,FALSE),D$23:D$38)</f>
        <v>9</v>
      </c>
      <c r="E13" s="9">
        <f>17-RANK(VLOOKUP($A13,$A$23:$L$38,E$2,FALSE),E$23:E$38)</f>
        <v>8</v>
      </c>
      <c r="F13" s="9">
        <f>17-RANK(VLOOKUP($A13,$A$23:$L$38,F$2,FALSE),F$23:F$38)</f>
        <v>10</v>
      </c>
      <c r="G13" s="9">
        <f>17-RANK(VLOOKUP($A13,$A$23:$L$38,G$2,FALSE),G$23:G$38)</f>
        <v>7</v>
      </c>
      <c r="H13" s="9">
        <f>17-RANK(VLOOKUP($A13,$A$23:$L$38,H$2,FALSE),H$23:H$38)</f>
        <v>5</v>
      </c>
      <c r="I13" s="9">
        <f>17-RANK(VLOOKUP($A13,$A$23:$L$38,I$2,FALSE),I$23:I$38)</f>
        <v>9</v>
      </c>
      <c r="J13" s="9">
        <f>17-RANK(VLOOKUP($A13,$A$23:$L$38,J$2,FALSE),J$23:J$38)</f>
        <v>3</v>
      </c>
      <c r="K13" s="9">
        <f>RANK(VLOOKUP($A13,$A$23:$L$38,K$2,FALSE),K$23:K$38)</f>
        <v>8</v>
      </c>
      <c r="L13" s="9">
        <f>RANK(VLOOKUP($A13,$A$23:$L$38,L$2,FALSE),L$23:L$38)</f>
        <v>9</v>
      </c>
      <c r="M13" s="9">
        <f>SUM(C13:L13)</f>
        <v>76</v>
      </c>
    </row>
    <row r="14" spans="1:13" ht="12.75">
      <c r="A14" s="16">
        <v>16</v>
      </c>
      <c r="B14" t="s">
        <v>51</v>
      </c>
      <c r="C14" s="9">
        <f>17-RANK(VLOOKUP($A14,$A$23:$L$38,C$2,FALSE),C$23:C$38)</f>
        <v>15</v>
      </c>
      <c r="D14" s="9">
        <f>17-RANK(VLOOKUP($A14,$A$23:$L$38,D$2,FALSE),D$23:D$38)</f>
        <v>5</v>
      </c>
      <c r="E14" s="9">
        <f>17-RANK(VLOOKUP($A14,$A$23:$L$38,E$2,FALSE),E$23:E$38)</f>
        <v>16</v>
      </c>
      <c r="F14" s="9">
        <f>17-RANK(VLOOKUP($A14,$A$23:$L$38,F$2,FALSE),F$23:F$38)</f>
        <v>1</v>
      </c>
      <c r="G14" s="9">
        <f>17-RANK(VLOOKUP($A14,$A$23:$L$38,G$2,FALSE),G$23:G$38)</f>
        <v>6</v>
      </c>
      <c r="H14" s="9">
        <f>17-RANK(VLOOKUP($A14,$A$23:$L$38,H$2,FALSE),H$23:H$38)</f>
        <v>3</v>
      </c>
      <c r="I14" s="9">
        <f>17-RANK(VLOOKUP($A14,$A$23:$L$38,I$2,FALSE),I$23:I$38)</f>
        <v>11</v>
      </c>
      <c r="J14" s="9">
        <f>17-RANK(VLOOKUP($A14,$A$23:$L$38,J$2,FALSE),J$23:J$38)</f>
        <v>4</v>
      </c>
      <c r="K14" s="9">
        <f>RANK(VLOOKUP($A14,$A$23:$L$38,K$2,FALSE),K$23:K$38)</f>
        <v>10</v>
      </c>
      <c r="L14" s="9">
        <f>RANK(VLOOKUP($A14,$A$23:$L$38,L$2,FALSE),L$23:L$38)</f>
        <v>4</v>
      </c>
      <c r="M14" s="9">
        <f>SUM(C14:L14)</f>
        <v>75</v>
      </c>
    </row>
    <row r="15" spans="1:13" ht="12.75">
      <c r="A15" s="16">
        <v>7</v>
      </c>
      <c r="B15" t="s">
        <v>59</v>
      </c>
      <c r="C15" s="9">
        <f>17-RANK(VLOOKUP($A15,$A$23:$L$38,C$2,FALSE),C$23:C$38)</f>
        <v>7</v>
      </c>
      <c r="D15" s="9">
        <f>17-RANK(VLOOKUP($A15,$A$23:$L$38,D$2,FALSE),D$23:D$38)</f>
        <v>14</v>
      </c>
      <c r="E15" s="9">
        <f>17-RANK(VLOOKUP($A15,$A$23:$L$38,E$2,FALSE),E$23:E$38)</f>
        <v>3</v>
      </c>
      <c r="F15" s="9">
        <f>17-RANK(VLOOKUP($A15,$A$23:$L$38,F$2,FALSE),F$23:F$38)</f>
        <v>12</v>
      </c>
      <c r="G15" s="9">
        <f>17-RANK(VLOOKUP($A15,$A$23:$L$38,G$2,FALSE),G$23:G$38)</f>
        <v>2</v>
      </c>
      <c r="H15" s="9">
        <f>17-RANK(VLOOKUP($A15,$A$23:$L$38,H$2,FALSE),H$23:H$38)</f>
        <v>12</v>
      </c>
      <c r="I15" s="9">
        <f>17-RANK(VLOOKUP($A15,$A$23:$L$38,I$2,FALSE),I$23:I$38)</f>
        <v>6</v>
      </c>
      <c r="J15" s="9">
        <f>17-RANK(VLOOKUP($A15,$A$23:$L$38,J$2,FALSE),J$23:J$38)</f>
        <v>14</v>
      </c>
      <c r="K15" s="9">
        <f>RANK(VLOOKUP($A15,$A$23:$L$38,K$2,FALSE),K$23:K$38)</f>
        <v>3</v>
      </c>
      <c r="L15" s="9">
        <f>RANK(VLOOKUP($A15,$A$23:$L$38,L$2,FALSE),L$23:L$38)</f>
        <v>1</v>
      </c>
      <c r="M15" s="9">
        <f>SUM(C15:L15)</f>
        <v>74</v>
      </c>
    </row>
    <row r="16" spans="1:13" ht="12.75">
      <c r="A16" s="16">
        <v>10</v>
      </c>
      <c r="B16" t="s">
        <v>64</v>
      </c>
      <c r="C16" s="9">
        <f>17-RANK(VLOOKUP($A16,$A$23:$L$38,C$2,FALSE),C$23:C$38)</f>
        <v>4</v>
      </c>
      <c r="D16" s="9">
        <f>17-RANK(VLOOKUP($A16,$A$23:$L$38,D$2,FALSE),D$23:D$38)</f>
        <v>12</v>
      </c>
      <c r="E16" s="9">
        <f>17-RANK(VLOOKUP($A16,$A$23:$L$38,E$2,FALSE),E$23:E$38)</f>
        <v>1</v>
      </c>
      <c r="F16" s="9">
        <f>17-RANK(VLOOKUP($A16,$A$23:$L$38,F$2,FALSE),F$23:F$38)</f>
        <v>8</v>
      </c>
      <c r="G16" s="9">
        <f>17-RANK(VLOOKUP($A16,$A$23:$L$38,G$2,FALSE),G$23:G$38)</f>
        <v>3</v>
      </c>
      <c r="H16" s="9">
        <f>17-RANK(VLOOKUP($A16,$A$23:$L$38,H$2,FALSE),H$23:H$38)</f>
        <v>16</v>
      </c>
      <c r="I16" s="9">
        <f>17-RANK(VLOOKUP($A16,$A$23:$L$38,I$2,FALSE),I$23:I$38)</f>
        <v>2</v>
      </c>
      <c r="J16" s="9">
        <f>17-RANK(VLOOKUP($A16,$A$23:$L$38,J$2,FALSE),J$23:J$38)</f>
        <v>11</v>
      </c>
      <c r="K16" s="9">
        <f>RANK(VLOOKUP($A16,$A$23:$L$38,K$2,FALSE),K$23:K$38)</f>
        <v>11</v>
      </c>
      <c r="L16" s="9">
        <f>RANK(VLOOKUP($A16,$A$23:$L$38,L$2,FALSE),L$23:L$38)</f>
        <v>6</v>
      </c>
      <c r="M16" s="9">
        <f>SUM(C16:L16)</f>
        <v>74</v>
      </c>
    </row>
    <row r="17" spans="1:13" ht="12.75">
      <c r="A17" s="16">
        <v>9</v>
      </c>
      <c r="B17" t="s">
        <v>61</v>
      </c>
      <c r="C17" s="9">
        <f>17-RANK(VLOOKUP($A17,$A$23:$L$38,C$2,FALSE),C$23:C$38)</f>
        <v>3</v>
      </c>
      <c r="D17" s="9">
        <f>17-RANK(VLOOKUP($A17,$A$23:$L$38,D$2,FALSE),D$23:D$38)</f>
        <v>2</v>
      </c>
      <c r="E17" s="9">
        <f>17-RANK(VLOOKUP($A17,$A$23:$L$38,E$2,FALSE),E$23:E$38)</f>
        <v>4</v>
      </c>
      <c r="F17" s="9">
        <f>17-RANK(VLOOKUP($A17,$A$23:$L$38,F$2,FALSE),F$23:F$38)</f>
        <v>2</v>
      </c>
      <c r="G17" s="9">
        <f>17-RANK(VLOOKUP($A17,$A$23:$L$38,G$2,FALSE),G$23:G$38)</f>
        <v>4</v>
      </c>
      <c r="H17" s="9">
        <f>17-RANK(VLOOKUP($A17,$A$23:$L$38,H$2,FALSE),H$23:H$38)</f>
        <v>4</v>
      </c>
      <c r="I17" s="9">
        <f>17-RANK(VLOOKUP($A17,$A$23:$L$38,I$2,FALSE),I$23:I$38)</f>
        <v>15</v>
      </c>
      <c r="J17" s="9">
        <f>17-RANK(VLOOKUP($A17,$A$23:$L$38,J$2,FALSE),J$23:J$38)</f>
        <v>8</v>
      </c>
      <c r="K17" s="9">
        <f>RANK(VLOOKUP($A17,$A$23:$L$38,K$2,FALSE),K$23:K$38)</f>
        <v>16</v>
      </c>
      <c r="L17" s="9">
        <f>RANK(VLOOKUP($A17,$A$23:$L$38,L$2,FALSE),L$23:L$38)</f>
        <v>13</v>
      </c>
      <c r="M17" s="9">
        <f>SUM(C17:L17)</f>
        <v>71</v>
      </c>
    </row>
    <row r="18" spans="1:13" ht="12.75">
      <c r="A18" s="16">
        <v>4</v>
      </c>
      <c r="B18" t="s">
        <v>62</v>
      </c>
      <c r="C18" s="9">
        <f>17-RANK(VLOOKUP($A18,$A$23:$L$38,C$2,FALSE),C$23:C$38)</f>
        <v>5</v>
      </c>
      <c r="D18" s="9">
        <f>17-RANK(VLOOKUP($A18,$A$23:$L$38,D$2,FALSE),D$23:D$38)</f>
        <v>1</v>
      </c>
      <c r="E18" s="9">
        <f>17-RANK(VLOOKUP($A18,$A$23:$L$38,E$2,FALSE),E$23:E$38)</f>
        <v>6</v>
      </c>
      <c r="F18" s="9">
        <f>17-RANK(VLOOKUP($A18,$A$23:$L$38,F$2,FALSE),F$23:F$38)</f>
        <v>7</v>
      </c>
      <c r="G18" s="9">
        <f>17-RANK(VLOOKUP($A18,$A$23:$L$38,G$2,FALSE),G$23:G$38)</f>
        <v>11</v>
      </c>
      <c r="H18" s="9">
        <f>17-RANK(VLOOKUP($A18,$A$23:$L$38,H$2,FALSE),H$23:H$38)</f>
        <v>6</v>
      </c>
      <c r="I18" s="9">
        <f>17-RANK(VLOOKUP($A18,$A$23:$L$38,I$2,FALSE),I$23:I$38)</f>
        <v>14</v>
      </c>
      <c r="J18" s="9">
        <f>17-RANK(VLOOKUP($A18,$A$23:$L$38,J$2,FALSE),J$23:J$38)</f>
        <v>5</v>
      </c>
      <c r="K18" s="9">
        <f>RANK(VLOOKUP($A18,$A$23:$L$38,K$2,FALSE),K$23:K$38)</f>
        <v>13</v>
      </c>
      <c r="L18" s="9">
        <f>RANK(VLOOKUP($A18,$A$23:$L$38,L$2,FALSE),L$23:L$38)</f>
        <v>3</v>
      </c>
      <c r="M18" s="9">
        <f>SUM(C18:L18)</f>
        <v>71</v>
      </c>
    </row>
    <row r="19" spans="1:13" ht="12.75">
      <c r="A19" s="16">
        <v>5</v>
      </c>
      <c r="B19" t="s">
        <v>65</v>
      </c>
      <c r="C19" s="9">
        <f>17-RANK(VLOOKUP($A19,$A$23:$L$38,C$2,FALSE),C$23:C$38)</f>
        <v>1</v>
      </c>
      <c r="D19" s="9">
        <f>17-RANK(VLOOKUP($A19,$A$23:$L$38,D$2,FALSE),D$23:D$38)</f>
        <v>3</v>
      </c>
      <c r="E19" s="9">
        <f>17-RANK(VLOOKUP($A19,$A$23:$L$38,E$2,FALSE),E$23:E$38)</f>
        <v>7</v>
      </c>
      <c r="F19" s="9">
        <f>17-RANK(VLOOKUP($A19,$A$23:$L$38,F$2,FALSE),F$23:F$38)</f>
        <v>6</v>
      </c>
      <c r="G19" s="9">
        <f>17-RANK(VLOOKUP($A19,$A$23:$L$38,G$2,FALSE),G$23:G$38)</f>
        <v>15</v>
      </c>
      <c r="H19" s="9">
        <f>17-RANK(VLOOKUP($A19,$A$23:$L$38,H$2,FALSE),H$23:H$38)</f>
        <v>2</v>
      </c>
      <c r="I19" s="9">
        <f>17-RANK(VLOOKUP($A19,$A$23:$L$38,I$2,FALSE),I$23:I$38)</f>
        <v>16</v>
      </c>
      <c r="J19" s="9">
        <f>17-RANK(VLOOKUP($A19,$A$23:$L$38,J$2,FALSE),J$23:J$38)</f>
        <v>12</v>
      </c>
      <c r="K19" s="9">
        <f>RANK(VLOOKUP($A19,$A$23:$L$38,K$2,FALSE),K$23:K$38)</f>
        <v>7</v>
      </c>
      <c r="L19" s="9">
        <f>RANK(VLOOKUP($A19,$A$23:$L$38,L$2,FALSE),L$23:L$38)</f>
        <v>2</v>
      </c>
      <c r="M19" s="9">
        <f>SUM(C19:L19)</f>
        <v>71</v>
      </c>
    </row>
    <row r="20" spans="1:13" ht="12.75">
      <c r="A20" s="16">
        <v>15</v>
      </c>
      <c r="B20" t="s">
        <v>63</v>
      </c>
      <c r="C20" s="9">
        <f>17-RANK(VLOOKUP($A20,$A$23:$L$38,C$2,FALSE),C$23:C$38)</f>
        <v>2</v>
      </c>
      <c r="D20" s="9">
        <f>17-RANK(VLOOKUP($A20,$A$23:$L$38,D$2,FALSE),D$23:D$38)</f>
        <v>6</v>
      </c>
      <c r="E20" s="9">
        <f>17-RANK(VLOOKUP($A20,$A$23:$L$38,E$2,FALSE),E$23:E$38)</f>
        <v>9</v>
      </c>
      <c r="F20" s="9">
        <f>17-RANK(VLOOKUP($A20,$A$23:$L$38,F$2,FALSE),F$23:F$38)</f>
        <v>9</v>
      </c>
      <c r="G20" s="9">
        <f>17-RANK(VLOOKUP($A20,$A$23:$L$38,G$2,FALSE),G$23:G$38)</f>
        <v>1</v>
      </c>
      <c r="H20" s="9">
        <f>17-RANK(VLOOKUP($A20,$A$23:$L$38,H$2,FALSE),H$23:H$38)</f>
        <v>10</v>
      </c>
      <c r="I20" s="9">
        <f>17-RANK(VLOOKUP($A20,$A$23:$L$38,I$2,FALSE),I$23:I$38)</f>
        <v>5</v>
      </c>
      <c r="J20" s="9">
        <f>17-RANK(VLOOKUP($A20,$A$23:$L$38,J$2,FALSE),J$23:J$38)</f>
        <v>7</v>
      </c>
      <c r="K20" s="9">
        <f>RANK(VLOOKUP($A20,$A$23:$L$38,K$2,FALSE),K$23:K$38)</f>
        <v>9</v>
      </c>
      <c r="L20" s="9">
        <f>RANK(VLOOKUP($A20,$A$23:$L$38,L$2,FALSE),L$23:L$38)</f>
        <v>12</v>
      </c>
      <c r="M20" s="9">
        <f>SUM(C20:L20)</f>
        <v>70</v>
      </c>
    </row>
    <row r="21" spans="1:13" ht="12.75">
      <c r="A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8"/>
      <c r="B22" s="18"/>
      <c r="C22" s="17" t="s">
        <v>44</v>
      </c>
      <c r="D22" s="17" t="s">
        <v>46</v>
      </c>
      <c r="E22" s="17" t="s">
        <v>47</v>
      </c>
      <c r="F22" s="17" t="s">
        <v>45</v>
      </c>
      <c r="G22" s="17" t="s">
        <v>48</v>
      </c>
      <c r="H22" s="17" t="s">
        <v>39</v>
      </c>
      <c r="I22" s="17" t="s">
        <v>40</v>
      </c>
      <c r="J22" s="17" t="s">
        <v>41</v>
      </c>
      <c r="K22" s="17" t="s">
        <v>42</v>
      </c>
      <c r="L22" s="17" t="s">
        <v>43</v>
      </c>
      <c r="M22" s="9"/>
    </row>
    <row r="23" spans="1:13" ht="12.75">
      <c r="A23" s="16">
        <v>1</v>
      </c>
      <c r="B23" t="s">
        <v>52</v>
      </c>
      <c r="C23" s="9">
        <f>VLOOKUP($A23,timeshit,C$1,FALSE)</f>
        <v>1027</v>
      </c>
      <c r="D23" s="9">
        <f>VLOOKUP($A23,timeshit,D$1,FALSE)</f>
        <v>963</v>
      </c>
      <c r="E23" s="9">
        <f>VLOOKUP($A23,timeshit,E$1,FALSE)</f>
        <v>113</v>
      </c>
      <c r="F23" s="19">
        <f>VLOOKUP($A23,timeshit,F$1,FALSE)</f>
        <v>0.46575131132366554</v>
      </c>
      <c r="G23" s="19">
        <f>VLOOKUP($A23,timeshit,G$1,FALSE)</f>
        <v>0.3538375506780372</v>
      </c>
      <c r="H23" s="20">
        <f>VLOOKUP($A23,timespitch,H$1,FALSE)</f>
        <v>86.81978798586573</v>
      </c>
      <c r="I23" s="20">
        <f>VLOOKUP($A23,timespitch,I$1,FALSE)</f>
        <v>52.47349823321555</v>
      </c>
      <c r="J23" s="20">
        <f>VLOOKUP($A23,timespitch,J$1,FALSE)</f>
        <v>1146.7844522968198</v>
      </c>
      <c r="K23" s="21">
        <f>VLOOKUP($A23,timespitch,K$1,FALSE)</f>
        <v>3.771731448763251</v>
      </c>
      <c r="L23" s="21">
        <f>VLOOKUP($A23,timespitch,L$1,FALSE)</f>
        <v>1.2657243816254418</v>
      </c>
      <c r="M23" s="9"/>
    </row>
    <row r="24" spans="1:13" ht="12.75">
      <c r="A24" s="16">
        <v>2</v>
      </c>
      <c r="B24" t="s">
        <v>57</v>
      </c>
      <c r="C24" s="9">
        <f>VLOOKUP($A24,timeshit,C$1,FALSE)</f>
        <v>1012</v>
      </c>
      <c r="D24" s="9">
        <f>VLOOKUP($A24,timeshit,D$1,FALSE)</f>
        <v>946</v>
      </c>
      <c r="E24" s="9">
        <f>VLOOKUP($A24,timeshit,E$1,FALSE)</f>
        <v>104</v>
      </c>
      <c r="F24" s="19">
        <f>VLOOKUP($A24,timeshit,F$1,FALSE)</f>
        <v>0.49658617818484596</v>
      </c>
      <c r="G24" s="19">
        <f>VLOOKUP($A24,timeshit,G$1,FALSE)</f>
        <v>0.3648227791784072</v>
      </c>
      <c r="H24" s="20">
        <f>VLOOKUP($A24,timespitch,H$1,FALSE)</f>
        <v>83.4375</v>
      </c>
      <c r="I24" s="20">
        <f>VLOOKUP($A24,timespitch,I$1,FALSE)</f>
        <v>45</v>
      </c>
      <c r="J24" s="20">
        <f>VLOOKUP($A24,timespitch,J$1,FALSE)</f>
        <v>1104.375</v>
      </c>
      <c r="K24" s="21">
        <f>VLOOKUP($A24,timespitch,K$1,FALSE)</f>
        <v>3.775</v>
      </c>
      <c r="L24" s="21">
        <f>VLOOKUP($A24,timespitch,L$1,FALSE)</f>
        <v>1.273611111111111</v>
      </c>
      <c r="M24" s="9"/>
    </row>
    <row r="25" spans="1:13" ht="12.75">
      <c r="A25" s="16">
        <v>3</v>
      </c>
      <c r="B25" t="s">
        <v>55</v>
      </c>
      <c r="C25" s="9">
        <f>VLOOKUP($A25,timeshit,C$1,FALSE)</f>
        <v>1062</v>
      </c>
      <c r="D25" s="9">
        <f>VLOOKUP($A25,timeshit,D$1,FALSE)</f>
        <v>936</v>
      </c>
      <c r="E25" s="9">
        <f>VLOOKUP($A25,timeshit,E$1,FALSE)</f>
        <v>151</v>
      </c>
      <c r="F25" s="19">
        <f>VLOOKUP($A25,timeshit,F$1,FALSE)</f>
        <v>0.46551724137931033</v>
      </c>
      <c r="G25" s="19">
        <f>VLOOKUP($A25,timeshit,G$1,FALSE)</f>
        <v>0.3548868103565135</v>
      </c>
      <c r="H25" s="20">
        <f>VLOOKUP($A25,timespitch,H$1,FALSE)</f>
        <v>82.61474269819193</v>
      </c>
      <c r="I25" s="20">
        <f>VLOOKUP($A25,timespitch,I$1,FALSE)</f>
        <v>60.083449235048676</v>
      </c>
      <c r="J25" s="20">
        <f>VLOOKUP($A25,timespitch,J$1,FALSE)</f>
        <v>905.9457579972183</v>
      </c>
      <c r="K25" s="21">
        <f>VLOOKUP($A25,timespitch,K$1,FALSE)</f>
        <v>3.999304589707928</v>
      </c>
      <c r="L25" s="21">
        <f>VLOOKUP($A25,timespitch,L$1,FALSE)</f>
        <v>1.2614742698191934</v>
      </c>
      <c r="M25" s="9"/>
    </row>
    <row r="26" spans="1:13" ht="12.75">
      <c r="A26" s="16">
        <v>4</v>
      </c>
      <c r="B26" t="s">
        <v>62</v>
      </c>
      <c r="C26" s="9">
        <f>VLOOKUP($A26,timeshit,C$1,FALSE)</f>
        <v>953</v>
      </c>
      <c r="D26" s="9">
        <f>VLOOKUP($A26,timeshit,D$1,FALSE)</f>
        <v>821</v>
      </c>
      <c r="E26" s="9">
        <f>VLOOKUP($A26,timeshit,E$1,FALSE)</f>
        <v>113</v>
      </c>
      <c r="F26" s="19">
        <f>VLOOKUP($A26,timeshit,F$1,FALSE)</f>
        <v>0.4731294280283394</v>
      </c>
      <c r="G26" s="19">
        <f>VLOOKUP($A26,timeshit,G$1,FALSE)</f>
        <v>0.35884274381707887</v>
      </c>
      <c r="H26" s="20">
        <f>VLOOKUP($A26,timespitch,H$1,FALSE)</f>
        <v>82</v>
      </c>
      <c r="I26" s="20">
        <f>VLOOKUP($A26,timespitch,I$1,FALSE)</f>
        <v>77</v>
      </c>
      <c r="J26" s="20">
        <f>VLOOKUP($A26,timespitch,J$1,FALSE)</f>
        <v>1028</v>
      </c>
      <c r="K26" s="21">
        <f>VLOOKUP($A26,timespitch,K$1,FALSE)</f>
        <v>3.4818532818532817</v>
      </c>
      <c r="L26" s="21">
        <f>VLOOKUP($A26,timespitch,L$1,FALSE)</f>
        <v>1.2903474903474903</v>
      </c>
      <c r="M26" s="9"/>
    </row>
    <row r="27" spans="1:13" ht="12.75">
      <c r="A27" s="16">
        <v>5</v>
      </c>
      <c r="B27" t="s">
        <v>65</v>
      </c>
      <c r="C27" s="9">
        <f>VLOOKUP($A27,timeshit,C$1,FALSE)</f>
        <v>896</v>
      </c>
      <c r="D27" s="9">
        <f>VLOOKUP($A27,timeshit,D$1,FALSE)</f>
        <v>891</v>
      </c>
      <c r="E27" s="9">
        <f>VLOOKUP($A27,timeshit,E$1,FALSE)</f>
        <v>115</v>
      </c>
      <c r="F27" s="19">
        <f>VLOOKUP($A27,timeshit,F$1,FALSE)</f>
        <v>0.47118584690839027</v>
      </c>
      <c r="G27" s="19">
        <f>VLOOKUP($A27,timeshit,G$1,FALSE)</f>
        <v>0.36652214307835246</v>
      </c>
      <c r="H27" s="20">
        <f>VLOOKUP($A27,timespitch,H$1,FALSE)</f>
        <v>71</v>
      </c>
      <c r="I27" s="20">
        <f>VLOOKUP($A27,timespitch,I$1,FALSE)</f>
        <v>86</v>
      </c>
      <c r="J27" s="20">
        <f>VLOOKUP($A27,timespitch,J$1,FALSE)</f>
        <v>1114</v>
      </c>
      <c r="K27" s="21">
        <f>VLOOKUP($A27,timespitch,K$1,FALSE)</f>
        <v>3.68</v>
      </c>
      <c r="L27" s="21">
        <f>VLOOKUP($A27,timespitch,L$1,FALSE)</f>
        <v>1.2906666666666666</v>
      </c>
      <c r="M27" s="9"/>
    </row>
    <row r="28" spans="1:13" ht="12.75">
      <c r="A28" s="16">
        <v>6</v>
      </c>
      <c r="B28" t="s">
        <v>54</v>
      </c>
      <c r="C28" s="9">
        <f>VLOOKUP($A28,timeshit,C$1,FALSE)</f>
        <v>957</v>
      </c>
      <c r="D28" s="9">
        <f>VLOOKUP($A28,timeshit,D$1,FALSE)</f>
        <v>907</v>
      </c>
      <c r="E28" s="9">
        <f>VLOOKUP($A28,timeshit,E$1,FALSE)</f>
        <v>138</v>
      </c>
      <c r="F28" s="19">
        <f>VLOOKUP($A28,timeshit,F$1,FALSE)</f>
        <v>0.47032268851362646</v>
      </c>
      <c r="G28" s="19">
        <f>VLOOKUP($A28,timeshit,G$1,FALSE)</f>
        <v>0.3658024876367451</v>
      </c>
      <c r="H28" s="20">
        <f>VLOOKUP($A28,timespitch,H$1,FALSE)</f>
        <v>84.43636363636364</v>
      </c>
      <c r="I28" s="20">
        <f>VLOOKUP($A28,timespitch,I$1,FALSE)</f>
        <v>59.89090909090909</v>
      </c>
      <c r="J28" s="20">
        <f>VLOOKUP($A28,timespitch,J$1,FALSE)</f>
        <v>1106.509090909091</v>
      </c>
      <c r="K28" s="21">
        <f>VLOOKUP($A28,timespitch,K$1,FALSE)</f>
        <v>3.7636363636363637</v>
      </c>
      <c r="L28" s="21">
        <f>VLOOKUP($A28,timespitch,L$1,FALSE)</f>
        <v>1.2778181818181817</v>
      </c>
      <c r="M28" s="9"/>
    </row>
    <row r="29" spans="1:13" ht="12.75">
      <c r="A29" s="16">
        <v>7</v>
      </c>
      <c r="B29" t="s">
        <v>59</v>
      </c>
      <c r="C29" s="9">
        <f>VLOOKUP($A29,timeshit,C$1,FALSE)</f>
        <v>965</v>
      </c>
      <c r="D29" s="9">
        <f>VLOOKUP($A29,timeshit,D$1,FALSE)</f>
        <v>1021</v>
      </c>
      <c r="E29" s="9">
        <f>VLOOKUP($A29,timeshit,E$1,FALSE)</f>
        <v>106</v>
      </c>
      <c r="F29" s="19">
        <f>VLOOKUP($A29,timeshit,F$1,FALSE)</f>
        <v>0.4790007806401249</v>
      </c>
      <c r="G29" s="19">
        <f>VLOOKUP($A29,timeshit,G$1,FALSE)</f>
        <v>0.34886025768087214</v>
      </c>
      <c r="H29" s="20">
        <f>VLOOKUP($A29,timespitch,H$1,FALSE)</f>
        <v>86.67131891137474</v>
      </c>
      <c r="I29" s="20">
        <f>VLOOKUP($A29,timespitch,I$1,FALSE)</f>
        <v>57.46685275645499</v>
      </c>
      <c r="J29" s="20">
        <f>VLOOKUP($A29,timespitch,J$1,FALSE)</f>
        <v>1142.7424982554082</v>
      </c>
      <c r="K29" s="21">
        <f>VLOOKUP($A29,timespitch,K$1,FALSE)</f>
        <v>3.793440334961619</v>
      </c>
      <c r="L29" s="21">
        <f>VLOOKUP($A29,timespitch,L$1,FALSE)</f>
        <v>1.2930914166085137</v>
      </c>
      <c r="M29" s="9"/>
    </row>
    <row r="30" spans="1:13" ht="12.75">
      <c r="A30" s="16">
        <v>8</v>
      </c>
      <c r="B30" t="s">
        <v>56</v>
      </c>
      <c r="C30" s="9">
        <f>VLOOKUP($A30,timeshit,C$1,FALSE)</f>
        <v>1022</v>
      </c>
      <c r="D30" s="9">
        <f>VLOOKUP($A30,timeshit,D$1,FALSE)</f>
        <v>1002</v>
      </c>
      <c r="E30" s="9">
        <f>VLOOKUP($A30,timeshit,E$1,FALSE)</f>
        <v>156</v>
      </c>
      <c r="F30" s="19">
        <f>VLOOKUP($A30,timeshit,F$1,FALSE)</f>
        <v>0.4967824967824968</v>
      </c>
      <c r="G30" s="19">
        <f>VLOOKUP($A30,timeshit,G$1,FALSE)</f>
        <v>0.3697551195761134</v>
      </c>
      <c r="H30" s="20">
        <f>VLOOKUP($A30,timespitch,H$1,FALSE)</f>
        <v>53</v>
      </c>
      <c r="I30" s="20">
        <f>VLOOKUP($A30,timespitch,I$1,FALSE)</f>
        <v>76</v>
      </c>
      <c r="J30" s="20">
        <f>VLOOKUP($A30,timespitch,J$1,FALSE)</f>
        <v>673</v>
      </c>
      <c r="K30" s="21">
        <f>VLOOKUP($A30,timespitch,K$1,FALSE)</f>
        <v>3.529608938547486</v>
      </c>
      <c r="L30" s="21">
        <f>VLOOKUP($A30,timespitch,L$1,FALSE)</f>
        <v>1.223463687150838</v>
      </c>
      <c r="M30" s="9"/>
    </row>
    <row r="31" spans="1:13" ht="12.75">
      <c r="A31" s="16">
        <v>9</v>
      </c>
      <c r="B31" t="s">
        <v>61</v>
      </c>
      <c r="C31" s="9">
        <f>VLOOKUP($A31,timeshit,C$1,FALSE)</f>
        <v>944</v>
      </c>
      <c r="D31" s="9">
        <f>VLOOKUP($A31,timeshit,D$1,FALSE)</f>
        <v>858</v>
      </c>
      <c r="E31" s="9">
        <f>VLOOKUP($A31,timeshit,E$1,FALSE)</f>
        <v>109</v>
      </c>
      <c r="F31" s="19">
        <f>VLOOKUP($A31,timeshit,F$1,FALSE)</f>
        <v>0.45917529160506</v>
      </c>
      <c r="G31" s="19">
        <f>VLOOKUP($A31,timeshit,G$1,FALSE)</f>
        <v>0.3511495968945954</v>
      </c>
      <c r="H31" s="20">
        <f>VLOOKUP($A31,timespitch,H$1,FALSE)</f>
        <v>78</v>
      </c>
      <c r="I31" s="20">
        <f>VLOOKUP($A31,timespitch,I$1,FALSE)</f>
        <v>85</v>
      </c>
      <c r="J31" s="20">
        <f>VLOOKUP($A31,timespitch,J$1,FALSE)</f>
        <v>1101</v>
      </c>
      <c r="K31" s="21">
        <f>VLOOKUP($A31,timespitch,K$1,FALSE)</f>
        <v>3.3794466403162056</v>
      </c>
      <c r="L31" s="21">
        <f>VLOOKUP($A31,timespitch,L$1,FALSE)</f>
        <v>1.2347826086956522</v>
      </c>
      <c r="M31" s="9"/>
    </row>
    <row r="32" spans="1:13" ht="12.75">
      <c r="A32" s="16">
        <v>10</v>
      </c>
      <c r="B32" t="s">
        <v>64</v>
      </c>
      <c r="C32" s="9">
        <f>VLOOKUP($A32,timeshit,C$1,FALSE)</f>
        <v>951</v>
      </c>
      <c r="D32" s="9">
        <f>VLOOKUP($A32,timeshit,D$1,FALSE)</f>
        <v>990</v>
      </c>
      <c r="E32" s="9">
        <f>VLOOKUP($A32,timeshit,E$1,FALSE)</f>
        <v>62</v>
      </c>
      <c r="F32" s="19">
        <f>VLOOKUP($A32,timeshit,F$1,FALSE)</f>
        <v>0.4742801682303462</v>
      </c>
      <c r="G32" s="19">
        <f>VLOOKUP($A32,timeshit,G$1,FALSE)</f>
        <v>0.3505019642077695</v>
      </c>
      <c r="H32" s="20">
        <f>VLOOKUP($A32,timespitch,H$1,FALSE)</f>
        <v>90.30405405405405</v>
      </c>
      <c r="I32" s="20">
        <f>VLOOKUP($A32,timespitch,I$1,FALSE)</f>
        <v>39.222972972972975</v>
      </c>
      <c r="J32" s="20">
        <f>VLOOKUP($A32,timespitch,J$1,FALSE)</f>
        <v>1110.1013513513515</v>
      </c>
      <c r="K32" s="21">
        <f>VLOOKUP($A32,timespitch,K$1,FALSE)</f>
        <v>3.606081081081081</v>
      </c>
      <c r="L32" s="21">
        <f>VLOOKUP($A32,timespitch,L$1,FALSE)</f>
        <v>1.2743243243243243</v>
      </c>
      <c r="M32" s="9"/>
    </row>
    <row r="33" spans="1:13" ht="12.75">
      <c r="A33" s="16">
        <v>11</v>
      </c>
      <c r="B33" t="s">
        <v>53</v>
      </c>
      <c r="C33" s="9">
        <f>VLOOKUP($A33,timeshit,C$1,FALSE)</f>
        <v>1024</v>
      </c>
      <c r="D33" s="9">
        <f>VLOOKUP($A33,timeshit,D$1,FALSE)</f>
        <v>936</v>
      </c>
      <c r="E33" s="9">
        <f>VLOOKUP($A33,timeshit,E$1,FALSE)</f>
        <v>153</v>
      </c>
      <c r="F33" s="19">
        <f>VLOOKUP($A33,timeshit,F$1,FALSE)</f>
        <v>0.47778681855166805</v>
      </c>
      <c r="G33" s="19">
        <f>VLOOKUP($A33,timeshit,G$1,FALSE)</f>
        <v>0.36585718415727086</v>
      </c>
      <c r="H33" s="20">
        <f>VLOOKUP($A33,timespitch,H$1,FALSE)</f>
        <v>86.91780821917808</v>
      </c>
      <c r="I33" s="20">
        <f>VLOOKUP($A33,timespitch,I$1,FALSE)</f>
        <v>23.116438356164384</v>
      </c>
      <c r="J33" s="20">
        <f>VLOOKUP($A33,timespitch,J$1,FALSE)</f>
        <v>1029.1438356164383</v>
      </c>
      <c r="K33" s="21">
        <f>VLOOKUP($A33,timespitch,K$1,FALSE)</f>
        <v>3.8095890410958906</v>
      </c>
      <c r="L33" s="21">
        <f>VLOOKUP($A33,timespitch,L$1,FALSE)</f>
        <v>1.2246575342465753</v>
      </c>
      <c r="M33" s="9"/>
    </row>
    <row r="34" spans="1:13" ht="12.75">
      <c r="A34" s="16">
        <v>12</v>
      </c>
      <c r="B34" t="s">
        <v>58</v>
      </c>
      <c r="C34" s="9">
        <f>VLOOKUP($A34,timeshit,C$1,FALSE)</f>
        <v>978</v>
      </c>
      <c r="D34" s="9">
        <f>VLOOKUP($A34,timeshit,D$1,FALSE)</f>
        <v>941</v>
      </c>
      <c r="E34" s="9">
        <f>VLOOKUP($A34,timeshit,E$1,FALSE)</f>
        <v>120</v>
      </c>
      <c r="F34" s="19">
        <f>VLOOKUP($A34,timeshit,F$1,FALSE)</f>
        <v>0.47592802723293887</v>
      </c>
      <c r="G34" s="19">
        <f>VLOOKUP($A34,timeshit,G$1,FALSE)</f>
        <v>0.352603706972639</v>
      </c>
      <c r="H34" s="20">
        <f>VLOOKUP($A34,timespitch,H$1,FALSE)</f>
        <v>80.27027027027027</v>
      </c>
      <c r="I34" s="20">
        <f>VLOOKUP($A34,timespitch,I$1,FALSE)</f>
        <v>60.2027027027027</v>
      </c>
      <c r="J34" s="20">
        <f>VLOOKUP($A34,timespitch,J$1,FALSE)</f>
        <v>966.8918918918919</v>
      </c>
      <c r="K34" s="21">
        <f>VLOOKUP($A34,timespitch,K$1,FALSE)</f>
        <v>3.666891891891892</v>
      </c>
      <c r="L34" s="21">
        <f>VLOOKUP($A34,timespitch,L$1,FALSE)</f>
        <v>1.2648648648648648</v>
      </c>
      <c r="M34" s="9"/>
    </row>
    <row r="35" spans="1:13" ht="12.75">
      <c r="A35" s="16">
        <v>13</v>
      </c>
      <c r="B35" t="s">
        <v>50</v>
      </c>
      <c r="C35" s="9">
        <f>VLOOKUP($A35,timeshit,C$1,FALSE)</f>
        <v>1004</v>
      </c>
      <c r="D35" s="9">
        <f>VLOOKUP($A35,timeshit,D$1,FALSE)</f>
        <v>1053</v>
      </c>
      <c r="E35" s="9">
        <f>VLOOKUP($A35,timeshit,E$1,FALSE)</f>
        <v>124</v>
      </c>
      <c r="F35" s="19">
        <f>VLOOKUP($A35,timeshit,F$1,FALSE)</f>
        <v>0.48285536159601</v>
      </c>
      <c r="G35" s="19">
        <f>VLOOKUP($A35,timeshit,G$1,FALSE)</f>
        <v>0.3521994956570468</v>
      </c>
      <c r="H35" s="20">
        <f>VLOOKUP($A35,timespitch,H$1,FALSE)</f>
        <v>85.74324324324324</v>
      </c>
      <c r="I35" s="20">
        <f>VLOOKUP($A35,timespitch,I$1,FALSE)</f>
        <v>76.62162162162163</v>
      </c>
      <c r="J35" s="20">
        <f>VLOOKUP($A35,timespitch,J$1,FALSE)</f>
        <v>1135.6418918918919</v>
      </c>
      <c r="K35" s="21">
        <f>VLOOKUP($A35,timespitch,K$1,FALSE)</f>
        <v>3.4662162162162162</v>
      </c>
      <c r="L35" s="21">
        <f>VLOOKUP($A35,timespitch,L$1,FALSE)</f>
        <v>1.2175675675675677</v>
      </c>
      <c r="M35" s="9"/>
    </row>
    <row r="36" spans="1:13" ht="12.75">
      <c r="A36" s="16">
        <v>14</v>
      </c>
      <c r="B36" t="s">
        <v>60</v>
      </c>
      <c r="C36" s="9">
        <f>VLOOKUP($A36,timeshit,C$1,FALSE)</f>
        <v>1026</v>
      </c>
      <c r="D36" s="9">
        <f>VLOOKUP($A36,timeshit,D$1,FALSE)</f>
        <v>1043</v>
      </c>
      <c r="E36" s="9">
        <f>VLOOKUP($A36,timeshit,E$1,FALSE)</f>
        <v>131</v>
      </c>
      <c r="F36" s="19">
        <f>VLOOKUP($A36,timeshit,F$1,FALSE)</f>
        <v>0.4911566755360776</v>
      </c>
      <c r="G36" s="19">
        <f>VLOOKUP($A36,timeshit,G$1,FALSE)</f>
        <v>0.3533866819091169</v>
      </c>
      <c r="H36" s="20">
        <f>VLOOKUP($A36,timespitch,H$1,FALSE)</f>
        <v>87.43772241992883</v>
      </c>
      <c r="I36" s="20">
        <f>VLOOKUP($A36,timespitch,I$1,FALSE)</f>
        <v>68.22064056939502</v>
      </c>
      <c r="J36" s="20">
        <f>VLOOKUP($A36,timespitch,J$1,FALSE)</f>
        <v>1170.320284697509</v>
      </c>
      <c r="K36" s="21">
        <f>VLOOKUP($A36,timespitch,K$1,FALSE)</f>
        <v>3.4398576512455517</v>
      </c>
      <c r="L36" s="21">
        <f>VLOOKUP($A36,timespitch,L$1,FALSE)</f>
        <v>1.2583629893238435</v>
      </c>
      <c r="M36" s="9"/>
    </row>
    <row r="37" spans="1:13" ht="12.75">
      <c r="A37" s="16">
        <v>15</v>
      </c>
      <c r="B37" t="s">
        <v>63</v>
      </c>
      <c r="C37" s="9">
        <f>VLOOKUP($A37,timeshit,C$1,FALSE)</f>
        <v>943</v>
      </c>
      <c r="D37" s="9">
        <f>VLOOKUP($A37,timeshit,D$1,FALSE)</f>
        <v>918</v>
      </c>
      <c r="E37" s="9">
        <f>VLOOKUP($A37,timeshit,E$1,FALSE)</f>
        <v>121</v>
      </c>
      <c r="F37" s="19">
        <f>VLOOKUP($A37,timeshit,F$1,FALSE)</f>
        <v>0.4755533531549389</v>
      </c>
      <c r="G37" s="19">
        <f>VLOOKUP($A37,timeshit,G$1,FALSE)</f>
        <v>0.34493101379724056</v>
      </c>
      <c r="H37" s="20">
        <f>VLOOKUP($A37,timespitch,H$1,FALSE)</f>
        <v>84.6</v>
      </c>
      <c r="I37" s="20">
        <f>VLOOKUP($A37,timespitch,I$1,FALSE)</f>
        <v>54</v>
      </c>
      <c r="J37" s="20">
        <f>VLOOKUP($A37,timespitch,J$1,FALSE)</f>
        <v>1071</v>
      </c>
      <c r="K37" s="21">
        <f>VLOOKUP($A37,timespitch,K$1,FALSE)</f>
        <v>3.66</v>
      </c>
      <c r="L37" s="21">
        <f>VLOOKUP($A37,timespitch,L$1,FALSE)</f>
        <v>1.256</v>
      </c>
      <c r="M37" s="9"/>
    </row>
    <row r="38" spans="1:13" ht="12.75">
      <c r="A38" s="16">
        <v>16</v>
      </c>
      <c r="B38" t="s">
        <v>51</v>
      </c>
      <c r="C38" s="9">
        <f>VLOOKUP($A38,timeshit,C$1,FALSE)</f>
        <v>1027</v>
      </c>
      <c r="D38" s="9">
        <f>VLOOKUP($A38,timeshit,D$1,FALSE)</f>
        <v>914</v>
      </c>
      <c r="E38" s="9">
        <f>VLOOKUP($A38,timeshit,E$1,FALSE)</f>
        <v>177</v>
      </c>
      <c r="F38" s="19">
        <f>VLOOKUP($A38,timeshit,F$1,FALSE)</f>
        <v>0.4566294919454771</v>
      </c>
      <c r="G38" s="19">
        <f>VLOOKUP($A38,timeshit,G$1,FALSE)</f>
        <v>0.3523395909218268</v>
      </c>
      <c r="H38" s="20">
        <f>VLOOKUP($A38,timespitch,H$1,FALSE)</f>
        <v>76.86131386861314</v>
      </c>
      <c r="I38" s="20">
        <f>VLOOKUP($A38,timespitch,I$1,FALSE)</f>
        <v>69.96350364963504</v>
      </c>
      <c r="J38" s="20">
        <f>VLOOKUP($A38,timespitch,J$1,FALSE)</f>
        <v>974.5620437956204</v>
      </c>
      <c r="K38" s="21">
        <f>VLOOKUP($A38,timespitch,K$1,FALSE)</f>
        <v>3.6394160583941604</v>
      </c>
      <c r="L38" s="21">
        <f>VLOOKUP($A38,timespitch,L$1,FALSE)</f>
        <v>1.2868613138686131</v>
      </c>
      <c r="M38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A41">
      <selection activeCell="A44" sqref="A44:IV59"/>
    </sheetView>
  </sheetViews>
  <sheetFormatPr defaultColWidth="9.140625" defaultRowHeight="12.75"/>
  <cols>
    <col min="2" max="2" width="5.7109375" style="0" customWidth="1"/>
    <col min="3" max="4" width="5.28125" style="0" customWidth="1"/>
    <col min="5" max="14" width="7.421875" style="0" customWidth="1"/>
  </cols>
  <sheetData>
    <row r="1" spans="4:13" ht="12.75">
      <c r="D1">
        <v>1</v>
      </c>
      <c r="E1" s="1">
        <f>AVERAGE(E3:E18)</f>
        <v>922.5</v>
      </c>
      <c r="F1" s="2">
        <f>+L1/J1</f>
        <v>0.47020104306864063</v>
      </c>
      <c r="G1" s="1">
        <f>AVERAGE(G3:G18)</f>
        <v>903.3125</v>
      </c>
      <c r="H1" s="1">
        <f>AVERAGE(H3:H18)</f>
        <v>110.5</v>
      </c>
      <c r="I1" s="2">
        <f>+K1/M1</f>
        <v>0.35161905484767697</v>
      </c>
      <c r="J1" s="1">
        <f>AVERAGE(J3:J18)</f>
        <v>5944</v>
      </c>
      <c r="K1" s="1">
        <f>AVERAGE(K3:K18)</f>
        <v>2316.3125</v>
      </c>
      <c r="L1" s="1">
        <f>AVERAGE(L3:L18)</f>
        <v>2794.875</v>
      </c>
      <c r="M1" s="1">
        <f>AVERAGE(M3:M18)</f>
        <v>6587.5625</v>
      </c>
    </row>
    <row r="2" spans="2:13" ht="12.75">
      <c r="B2" t="s">
        <v>0</v>
      </c>
      <c r="C2" t="s">
        <v>1</v>
      </c>
      <c r="D2" t="s">
        <v>2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</row>
    <row r="3" spans="1:13" ht="12.75">
      <c r="A3">
        <v>1</v>
      </c>
      <c r="B3">
        <v>12</v>
      </c>
      <c r="C3">
        <v>0</v>
      </c>
      <c r="D3">
        <v>1</v>
      </c>
      <c r="E3" s="1">
        <v>974</v>
      </c>
      <c r="F3" s="2">
        <v>0.4694730077120823</v>
      </c>
      <c r="G3" s="1">
        <v>990</v>
      </c>
      <c r="H3" s="1">
        <v>113</v>
      </c>
      <c r="I3" s="2">
        <v>0.35503044360684255</v>
      </c>
      <c r="J3" s="3">
        <v>6224</v>
      </c>
      <c r="K3" s="3">
        <v>2449</v>
      </c>
      <c r="L3" s="3">
        <v>2922</v>
      </c>
      <c r="M3" s="3">
        <v>6898</v>
      </c>
    </row>
    <row r="4" spans="1:13" ht="12.75">
      <c r="A4">
        <v>2</v>
      </c>
      <c r="B4">
        <v>12</v>
      </c>
      <c r="C4">
        <v>0</v>
      </c>
      <c r="D4">
        <v>1</v>
      </c>
      <c r="E4" s="1">
        <v>876</v>
      </c>
      <c r="F4" s="2">
        <v>0.48812418178417805</v>
      </c>
      <c r="G4" s="1">
        <v>850</v>
      </c>
      <c r="H4" s="1">
        <v>86</v>
      </c>
      <c r="I4" s="2">
        <v>0.3579526508836279</v>
      </c>
      <c r="J4" s="3">
        <v>5347</v>
      </c>
      <c r="K4" s="3">
        <v>2147</v>
      </c>
      <c r="L4" s="3">
        <v>2610</v>
      </c>
      <c r="M4" s="3">
        <v>5998</v>
      </c>
    </row>
    <row r="5" spans="1:13" ht="12.75">
      <c r="A5">
        <v>3</v>
      </c>
      <c r="B5">
        <v>13</v>
      </c>
      <c r="C5">
        <v>0</v>
      </c>
      <c r="D5">
        <v>1</v>
      </c>
      <c r="E5" s="1">
        <v>1084</v>
      </c>
      <c r="F5" s="2">
        <v>0.44943181818181815</v>
      </c>
      <c r="G5" s="1">
        <v>900</v>
      </c>
      <c r="H5" s="1">
        <v>148</v>
      </c>
      <c r="I5" s="2">
        <v>0.34659604702234853</v>
      </c>
      <c r="J5" s="3">
        <v>7040</v>
      </c>
      <c r="K5" s="3">
        <v>2683</v>
      </c>
      <c r="L5" s="3">
        <v>3164</v>
      </c>
      <c r="M5" s="3">
        <v>7741</v>
      </c>
    </row>
    <row r="6" spans="1:13" ht="12.75">
      <c r="A6">
        <v>4</v>
      </c>
      <c r="B6">
        <v>12</v>
      </c>
      <c r="C6">
        <v>0</v>
      </c>
      <c r="D6">
        <v>1</v>
      </c>
      <c r="E6" s="1">
        <v>918</v>
      </c>
      <c r="F6" s="2">
        <v>0.48523131672597863</v>
      </c>
      <c r="G6" s="1">
        <v>824</v>
      </c>
      <c r="H6" s="1">
        <v>103</v>
      </c>
      <c r="I6" s="2">
        <v>0.3615421532554791</v>
      </c>
      <c r="J6" s="3">
        <v>5620</v>
      </c>
      <c r="K6" s="3">
        <v>2260</v>
      </c>
      <c r="L6" s="3">
        <v>2727</v>
      </c>
      <c r="M6" s="3">
        <v>6251</v>
      </c>
    </row>
    <row r="7" spans="1:13" ht="12.75">
      <c r="A7">
        <v>5</v>
      </c>
      <c r="B7">
        <v>12</v>
      </c>
      <c r="C7">
        <v>0</v>
      </c>
      <c r="D7">
        <v>1</v>
      </c>
      <c r="E7" s="1">
        <v>800</v>
      </c>
      <c r="F7" s="2">
        <v>0.45730480892302067</v>
      </c>
      <c r="G7" s="1">
        <v>829</v>
      </c>
      <c r="H7" s="1">
        <v>88</v>
      </c>
      <c r="I7" s="2">
        <v>0.3526179702650291</v>
      </c>
      <c r="J7" s="3">
        <v>5469</v>
      </c>
      <c r="K7" s="3">
        <v>2182</v>
      </c>
      <c r="L7" s="3">
        <v>2501</v>
      </c>
      <c r="M7" s="3">
        <v>6188</v>
      </c>
    </row>
    <row r="8" spans="1:13" ht="12.75">
      <c r="A8">
        <v>6</v>
      </c>
      <c r="B8">
        <v>12</v>
      </c>
      <c r="C8">
        <v>0</v>
      </c>
      <c r="D8">
        <v>1</v>
      </c>
      <c r="E8" s="1">
        <v>942</v>
      </c>
      <c r="F8" s="2">
        <v>0.47206844489179667</v>
      </c>
      <c r="G8" s="1">
        <v>933</v>
      </c>
      <c r="H8" s="1">
        <v>131</v>
      </c>
      <c r="I8" s="2">
        <v>0.3625599520383693</v>
      </c>
      <c r="J8" s="3">
        <v>5961</v>
      </c>
      <c r="K8" s="3">
        <v>2419</v>
      </c>
      <c r="L8" s="3">
        <v>2814</v>
      </c>
      <c r="M8" s="3">
        <v>6672</v>
      </c>
    </row>
    <row r="9" spans="1:13" ht="12.75">
      <c r="A9">
        <v>7</v>
      </c>
      <c r="B9">
        <v>12</v>
      </c>
      <c r="C9">
        <v>0</v>
      </c>
      <c r="D9">
        <v>1</v>
      </c>
      <c r="E9" s="1">
        <v>930</v>
      </c>
      <c r="F9" s="2">
        <v>0.4768158236057069</v>
      </c>
      <c r="G9" s="1">
        <v>992</v>
      </c>
      <c r="H9" s="1">
        <v>95</v>
      </c>
      <c r="I9" s="2">
        <v>0.3434358367829687</v>
      </c>
      <c r="J9" s="3">
        <v>6168</v>
      </c>
      <c r="K9" s="3">
        <v>2323</v>
      </c>
      <c r="L9" s="3">
        <v>2941</v>
      </c>
      <c r="M9" s="3">
        <v>6764</v>
      </c>
    </row>
    <row r="10" spans="1:13" ht="12.75">
      <c r="A10">
        <v>8</v>
      </c>
      <c r="B10">
        <v>12</v>
      </c>
      <c r="C10">
        <v>0</v>
      </c>
      <c r="D10">
        <v>1</v>
      </c>
      <c r="E10" s="1">
        <v>904</v>
      </c>
      <c r="F10" s="2">
        <v>0.49112009847019517</v>
      </c>
      <c r="G10" s="1">
        <v>878</v>
      </c>
      <c r="H10" s="1">
        <v>143</v>
      </c>
      <c r="I10" s="2">
        <v>0.3690308439016753</v>
      </c>
      <c r="J10" s="3">
        <v>5687</v>
      </c>
      <c r="K10" s="3">
        <v>2357</v>
      </c>
      <c r="L10" s="3">
        <v>2793</v>
      </c>
      <c r="M10" s="3">
        <v>6387</v>
      </c>
    </row>
    <row r="11" spans="1:13" ht="12.75">
      <c r="A11">
        <v>9</v>
      </c>
      <c r="B11">
        <v>12</v>
      </c>
      <c r="C11">
        <v>0</v>
      </c>
      <c r="D11">
        <v>1</v>
      </c>
      <c r="E11" s="1">
        <v>899</v>
      </c>
      <c r="F11" s="2">
        <v>0.45171495171495174</v>
      </c>
      <c r="G11" s="1">
        <v>837</v>
      </c>
      <c r="H11" s="1">
        <v>86</v>
      </c>
      <c r="I11" s="2">
        <v>0.344822350440328</v>
      </c>
      <c r="J11" s="3">
        <v>6006</v>
      </c>
      <c r="K11" s="3">
        <v>2271</v>
      </c>
      <c r="L11" s="3">
        <v>2713</v>
      </c>
      <c r="M11" s="3">
        <v>6586</v>
      </c>
    </row>
    <row r="12" spans="1:13" ht="12.75">
      <c r="A12">
        <v>10</v>
      </c>
      <c r="B12">
        <v>12</v>
      </c>
      <c r="C12">
        <v>0</v>
      </c>
      <c r="D12">
        <v>1</v>
      </c>
      <c r="E12" s="1">
        <v>846</v>
      </c>
      <c r="F12" s="2">
        <v>0.46902499120028157</v>
      </c>
      <c r="G12" s="1">
        <v>964</v>
      </c>
      <c r="H12" s="1">
        <v>51</v>
      </c>
      <c r="I12" s="2">
        <v>0.3459348307497627</v>
      </c>
      <c r="J12" s="3">
        <v>5682</v>
      </c>
      <c r="K12" s="3">
        <v>2187</v>
      </c>
      <c r="L12" s="3">
        <v>2665</v>
      </c>
      <c r="M12" s="3">
        <v>6322</v>
      </c>
    </row>
    <row r="13" spans="1:13" ht="12.75">
      <c r="A13">
        <v>11</v>
      </c>
      <c r="B13">
        <v>12</v>
      </c>
      <c r="C13">
        <v>0</v>
      </c>
      <c r="D13">
        <v>1</v>
      </c>
      <c r="E13" s="1">
        <v>950</v>
      </c>
      <c r="F13" s="2">
        <v>0.4822033898305085</v>
      </c>
      <c r="G13" s="1">
        <v>859</v>
      </c>
      <c r="H13" s="1">
        <v>132</v>
      </c>
      <c r="I13" s="2">
        <v>0.3627836611195159</v>
      </c>
      <c r="J13" s="3">
        <v>5900</v>
      </c>
      <c r="K13" s="3">
        <v>2398</v>
      </c>
      <c r="L13" s="3">
        <v>2845</v>
      </c>
      <c r="M13" s="3">
        <v>6610</v>
      </c>
    </row>
    <row r="14" spans="1:13" ht="12.75">
      <c r="A14">
        <v>12</v>
      </c>
      <c r="B14">
        <v>12</v>
      </c>
      <c r="C14">
        <v>0</v>
      </c>
      <c r="D14">
        <v>1</v>
      </c>
      <c r="E14" s="1">
        <v>970</v>
      </c>
      <c r="F14" s="2">
        <v>0.47004830917874396</v>
      </c>
      <c r="G14" s="1">
        <v>934</v>
      </c>
      <c r="H14" s="1">
        <v>120</v>
      </c>
      <c r="I14" s="2">
        <v>0.3496923527688251</v>
      </c>
      <c r="J14" s="3">
        <v>6210</v>
      </c>
      <c r="K14" s="3">
        <v>2387</v>
      </c>
      <c r="L14" s="3">
        <v>2919</v>
      </c>
      <c r="M14" s="3">
        <v>6826</v>
      </c>
    </row>
    <row r="15" spans="1:13" s="10" customFormat="1" ht="12.75">
      <c r="A15" s="10">
        <v>13</v>
      </c>
      <c r="B15" s="10">
        <v>12</v>
      </c>
      <c r="C15" s="10">
        <v>0</v>
      </c>
      <c r="D15" s="10">
        <v>1</v>
      </c>
      <c r="E15" s="11">
        <v>931</v>
      </c>
      <c r="F15" s="14">
        <v>0.4820390010263428</v>
      </c>
      <c r="G15" s="11">
        <v>972</v>
      </c>
      <c r="H15" s="11">
        <v>103</v>
      </c>
      <c r="I15" s="14">
        <v>0.3442242180241561</v>
      </c>
      <c r="J15" s="15">
        <v>5846</v>
      </c>
      <c r="K15" s="15">
        <v>2223</v>
      </c>
      <c r="L15" s="15">
        <v>2818</v>
      </c>
      <c r="M15" s="15">
        <v>6458</v>
      </c>
    </row>
    <row r="16" spans="1:13" ht="12.75">
      <c r="A16">
        <v>14</v>
      </c>
      <c r="B16">
        <v>12</v>
      </c>
      <c r="C16">
        <v>0</v>
      </c>
      <c r="D16">
        <v>1</v>
      </c>
      <c r="E16" s="1">
        <v>926</v>
      </c>
      <c r="F16" s="2">
        <v>0.47014424689701445</v>
      </c>
      <c r="G16" s="1">
        <v>940</v>
      </c>
      <c r="H16" s="1">
        <v>110</v>
      </c>
      <c r="I16" s="2">
        <v>0.3446958116783858</v>
      </c>
      <c r="J16" s="3">
        <v>5962</v>
      </c>
      <c r="K16" s="3">
        <v>2255</v>
      </c>
      <c r="L16" s="3">
        <v>2803</v>
      </c>
      <c r="M16" s="3">
        <v>6542</v>
      </c>
    </row>
    <row r="17" spans="1:13" ht="12.75">
      <c r="A17">
        <v>15</v>
      </c>
      <c r="B17">
        <v>12</v>
      </c>
      <c r="C17">
        <v>0</v>
      </c>
      <c r="D17">
        <v>1</v>
      </c>
      <c r="E17" s="1">
        <v>827</v>
      </c>
      <c r="F17" s="2">
        <v>0.45435503578285913</v>
      </c>
      <c r="G17" s="1">
        <v>846</v>
      </c>
      <c r="H17" s="1">
        <v>108</v>
      </c>
      <c r="I17" s="2">
        <v>0.3353025706530417</v>
      </c>
      <c r="J17" s="3">
        <v>5729</v>
      </c>
      <c r="K17" s="3">
        <v>2100</v>
      </c>
      <c r="L17" s="3">
        <v>2603</v>
      </c>
      <c r="M17" s="3">
        <v>6263</v>
      </c>
    </row>
    <row r="18" spans="1:13" ht="12.75">
      <c r="A18">
        <v>16</v>
      </c>
      <c r="B18">
        <v>12</v>
      </c>
      <c r="C18">
        <v>0</v>
      </c>
      <c r="D18">
        <v>1</v>
      </c>
      <c r="E18" s="1">
        <v>983</v>
      </c>
      <c r="F18" s="2">
        <v>0.46057892211738366</v>
      </c>
      <c r="G18" s="1">
        <v>905</v>
      </c>
      <c r="H18" s="1">
        <v>151</v>
      </c>
      <c r="I18" s="2">
        <v>0.3509789702683104</v>
      </c>
      <c r="J18" s="3">
        <v>6253</v>
      </c>
      <c r="K18" s="3">
        <v>2420</v>
      </c>
      <c r="L18" s="3">
        <v>2880</v>
      </c>
      <c r="M18" s="3">
        <v>6895</v>
      </c>
    </row>
    <row r="19" ht="12.75">
      <c r="B19">
        <f>SUM(B3:B18)</f>
        <v>193</v>
      </c>
    </row>
    <row r="21" spans="4:21" ht="12.75">
      <c r="D21" t="s">
        <v>3</v>
      </c>
      <c r="E21" t="s">
        <v>4</v>
      </c>
      <c r="F21" t="s">
        <v>5</v>
      </c>
      <c r="G21" s="4" t="str">
        <f>+E43</f>
        <v>W/G</v>
      </c>
      <c r="H21" s="4" t="str">
        <f>+F43</f>
        <v>S/G</v>
      </c>
      <c r="I21" s="4" t="str">
        <f>+G43</f>
        <v>K/G</v>
      </c>
      <c r="J21" s="4" t="str">
        <f>+H43</f>
        <v>ERA-stat</v>
      </c>
      <c r="K21" s="4" t="str">
        <f>+I43</f>
        <v>WHIP-stat</v>
      </c>
      <c r="L21" t="str">
        <f>+E2</f>
        <v>R/G</v>
      </c>
      <c r="M21" t="str">
        <f>+F2</f>
        <v>SLG-stat</v>
      </c>
      <c r="N21" t="str">
        <f>+G2</f>
        <v>RBI/G</v>
      </c>
      <c r="O21" t="str">
        <f>+H2</f>
        <v>SB/G</v>
      </c>
      <c r="P21" t="str">
        <f>+I2</f>
        <v>Av-Stat</v>
      </c>
      <c r="R21" t="s">
        <v>6</v>
      </c>
      <c r="S21" t="s">
        <v>7</v>
      </c>
      <c r="T21" t="s">
        <v>8</v>
      </c>
      <c r="U21" t="s">
        <v>9</v>
      </c>
    </row>
    <row r="22" spans="1:21" ht="12.75">
      <c r="A22">
        <v>1</v>
      </c>
      <c r="B22" s="5" t="str">
        <f aca="true" t="shared" si="0" ref="B22:B38">B3&amp;"-"&amp;B44</f>
        <v>12-10</v>
      </c>
      <c r="C22">
        <f>RANK(D22,D$22:D$37)</f>
        <v>3</v>
      </c>
      <c r="D22" s="1">
        <f aca="true" t="shared" si="1" ref="D22:D37">SUM(G22:P22)</f>
        <v>107</v>
      </c>
      <c r="E22" s="1">
        <f>SUM(G22:K22)</f>
        <v>50</v>
      </c>
      <c r="F22" s="1">
        <f>+D22-E22</f>
        <v>57</v>
      </c>
      <c r="G22" s="1">
        <f aca="true" t="shared" si="2" ref="G22:I37">17-RANK(E44,E$44:E$59)</f>
        <v>9</v>
      </c>
      <c r="H22" s="1">
        <f t="shared" si="2"/>
        <v>3</v>
      </c>
      <c r="I22" s="1">
        <f t="shared" si="2"/>
        <v>15</v>
      </c>
      <c r="J22" s="1">
        <f aca="true" t="shared" si="3" ref="J22:K37">RANK(H44,H$44:H$59)</f>
        <v>13</v>
      </c>
      <c r="K22" s="1">
        <f t="shared" si="3"/>
        <v>10</v>
      </c>
      <c r="L22" s="1">
        <f aca="true" t="shared" si="4" ref="L22:P37">17-RANK(E3,E$3:E$18)</f>
        <v>14</v>
      </c>
      <c r="M22" s="1">
        <f t="shared" si="4"/>
        <v>7</v>
      </c>
      <c r="N22" s="1">
        <f t="shared" si="4"/>
        <v>15</v>
      </c>
      <c r="O22" s="1">
        <f t="shared" si="4"/>
        <v>10</v>
      </c>
      <c r="P22" s="1">
        <f t="shared" si="4"/>
        <v>11</v>
      </c>
      <c r="Q22" s="6" t="s">
        <v>10</v>
      </c>
      <c r="R22" s="1">
        <f aca="true" t="shared" si="5" ref="R22:R37">+C22</f>
        <v>3</v>
      </c>
      <c r="S22" s="1">
        <f>VLOOKUP($A22,'[1]recap-World'!$A$21:$P$37,3,FALSE)</f>
        <v>4</v>
      </c>
      <c r="T22" s="1">
        <f>VLOOKUP($A22,'[1]recap-Times'!$A$21:$P$37,3,FALSE)</f>
        <v>5</v>
      </c>
      <c r="U22" s="1">
        <f>AVERAGE(R22:T22)</f>
        <v>4</v>
      </c>
    </row>
    <row r="23" spans="1:21" ht="12.75">
      <c r="A23">
        <v>2</v>
      </c>
      <c r="B23" s="5" t="str">
        <f t="shared" si="0"/>
        <v>12-9</v>
      </c>
      <c r="C23">
        <f aca="true" t="shared" si="6" ref="C23:C37">RANK(D23,D$22:D$37)</f>
        <v>8</v>
      </c>
      <c r="D23" s="1">
        <f t="shared" si="1"/>
        <v>88</v>
      </c>
      <c r="E23" s="1">
        <f aca="true" t="shared" si="7" ref="E23:E37">SUM(G23:K23)</f>
        <v>49</v>
      </c>
      <c r="F23" s="1">
        <f aca="true" t="shared" si="8" ref="F23:F37">+D23-E23</f>
        <v>39</v>
      </c>
      <c r="G23" s="1">
        <f t="shared" si="2"/>
        <v>15</v>
      </c>
      <c r="H23" s="1">
        <f t="shared" si="2"/>
        <v>7</v>
      </c>
      <c r="I23" s="1">
        <f t="shared" si="2"/>
        <v>8</v>
      </c>
      <c r="J23" s="1">
        <f t="shared" si="3"/>
        <v>8</v>
      </c>
      <c r="K23" s="1">
        <f t="shared" si="3"/>
        <v>11</v>
      </c>
      <c r="L23" s="1">
        <f t="shared" si="4"/>
        <v>4</v>
      </c>
      <c r="M23" s="1">
        <f t="shared" si="4"/>
        <v>15</v>
      </c>
      <c r="N23" s="1">
        <f t="shared" si="4"/>
        <v>5</v>
      </c>
      <c r="O23" s="1">
        <f t="shared" si="4"/>
        <v>3</v>
      </c>
      <c r="P23" s="1">
        <f t="shared" si="4"/>
        <v>12</v>
      </c>
      <c r="Q23" s="6" t="s">
        <v>11</v>
      </c>
      <c r="R23" s="1">
        <f t="shared" si="5"/>
        <v>8</v>
      </c>
      <c r="S23">
        <f>VLOOKUP($A23,'[1]recap-World'!$A$21:$P$37,3,FALSE)</f>
        <v>3</v>
      </c>
      <c r="T23">
        <f>VLOOKUP($A23,'[1]recap-Times'!$A$21:$P$37,3,FALSE)</f>
        <v>6</v>
      </c>
      <c r="U23" s="1">
        <f aca="true" t="shared" si="9" ref="U23:U37">AVERAGE(R23:T23)</f>
        <v>5.666666666666667</v>
      </c>
    </row>
    <row r="24" spans="1:21" ht="12.75">
      <c r="A24">
        <v>3</v>
      </c>
      <c r="B24" s="5" t="str">
        <f t="shared" si="0"/>
        <v>13-8</v>
      </c>
      <c r="C24">
        <f t="shared" si="6"/>
        <v>6</v>
      </c>
      <c r="D24" s="1">
        <f t="shared" si="1"/>
        <v>93</v>
      </c>
      <c r="E24" s="1">
        <f t="shared" si="7"/>
        <v>46</v>
      </c>
      <c r="F24" s="1">
        <f t="shared" si="8"/>
        <v>47</v>
      </c>
      <c r="G24" s="1">
        <f t="shared" si="2"/>
        <v>11</v>
      </c>
      <c r="H24" s="1">
        <f t="shared" si="2"/>
        <v>8</v>
      </c>
      <c r="I24" s="1">
        <f t="shared" si="2"/>
        <v>2</v>
      </c>
      <c r="J24" s="1">
        <f t="shared" si="3"/>
        <v>12</v>
      </c>
      <c r="K24" s="1">
        <f t="shared" si="3"/>
        <v>13</v>
      </c>
      <c r="L24" s="1">
        <f t="shared" si="4"/>
        <v>16</v>
      </c>
      <c r="M24" s="1">
        <f t="shared" si="4"/>
        <v>1</v>
      </c>
      <c r="N24" s="1">
        <f t="shared" si="4"/>
        <v>8</v>
      </c>
      <c r="O24" s="1">
        <f t="shared" si="4"/>
        <v>15</v>
      </c>
      <c r="P24" s="1">
        <f t="shared" si="4"/>
        <v>7</v>
      </c>
      <c r="Q24" s="6" t="s">
        <v>12</v>
      </c>
      <c r="R24" s="1">
        <f t="shared" si="5"/>
        <v>6</v>
      </c>
      <c r="S24">
        <f>VLOOKUP($A24,'[1]recap-World'!$A$21:$P$37,3,FALSE)</f>
        <v>12</v>
      </c>
      <c r="T24">
        <f>VLOOKUP($A24,'[1]recap-Times'!$A$21:$P$37,3,FALSE)</f>
        <v>7</v>
      </c>
      <c r="U24" s="1">
        <f t="shared" si="9"/>
        <v>8.333333333333334</v>
      </c>
    </row>
    <row r="25" spans="1:21" ht="12.75">
      <c r="A25">
        <v>4</v>
      </c>
      <c r="B25" s="5" t="str">
        <f t="shared" si="0"/>
        <v>12-10</v>
      </c>
      <c r="C25">
        <f t="shared" si="6"/>
        <v>13</v>
      </c>
      <c r="D25" s="1">
        <f t="shared" si="1"/>
        <v>74</v>
      </c>
      <c r="E25" s="1">
        <f t="shared" si="7"/>
        <v>32</v>
      </c>
      <c r="F25" s="1">
        <f t="shared" si="8"/>
        <v>42</v>
      </c>
      <c r="G25" s="1">
        <f t="shared" si="2"/>
        <v>5</v>
      </c>
      <c r="H25" s="1">
        <f t="shared" si="2"/>
        <v>9</v>
      </c>
      <c r="I25" s="1">
        <f t="shared" si="2"/>
        <v>4</v>
      </c>
      <c r="J25" s="1">
        <f t="shared" si="3"/>
        <v>11</v>
      </c>
      <c r="K25" s="1">
        <f t="shared" si="3"/>
        <v>3</v>
      </c>
      <c r="L25" s="1">
        <f t="shared" si="4"/>
        <v>7</v>
      </c>
      <c r="M25" s="1">
        <f t="shared" si="4"/>
        <v>14</v>
      </c>
      <c r="N25" s="1">
        <f t="shared" si="4"/>
        <v>1</v>
      </c>
      <c r="O25" s="1">
        <f t="shared" si="4"/>
        <v>7</v>
      </c>
      <c r="P25" s="1">
        <f t="shared" si="4"/>
        <v>13</v>
      </c>
      <c r="Q25" s="6" t="s">
        <v>13</v>
      </c>
      <c r="R25" s="1">
        <f t="shared" si="5"/>
        <v>13</v>
      </c>
      <c r="S25">
        <f>VLOOKUP($A25,'[1]recap-World'!$A$21:$P$37,3,FALSE)</f>
        <v>14</v>
      </c>
      <c r="T25">
        <f>VLOOKUP($A25,'[1]recap-Times'!$A$21:$P$37,3,FALSE)</f>
        <v>13</v>
      </c>
      <c r="U25" s="1">
        <f t="shared" si="9"/>
        <v>13.333333333333334</v>
      </c>
    </row>
    <row r="26" spans="1:21" ht="12.75">
      <c r="A26">
        <v>5</v>
      </c>
      <c r="B26" s="5" t="str">
        <f t="shared" si="0"/>
        <v>12-10</v>
      </c>
      <c r="C26">
        <f t="shared" si="6"/>
        <v>16</v>
      </c>
      <c r="D26" s="1">
        <f t="shared" si="1"/>
        <v>48</v>
      </c>
      <c r="E26" s="1">
        <f t="shared" si="7"/>
        <v>27</v>
      </c>
      <c r="F26" s="1">
        <f t="shared" si="8"/>
        <v>21</v>
      </c>
      <c r="G26" s="1">
        <f t="shared" si="2"/>
        <v>2</v>
      </c>
      <c r="H26" s="1">
        <f t="shared" si="2"/>
        <v>15</v>
      </c>
      <c r="I26" s="1">
        <f t="shared" si="2"/>
        <v>5</v>
      </c>
      <c r="J26" s="1">
        <f t="shared" si="3"/>
        <v>3</v>
      </c>
      <c r="K26" s="1">
        <f t="shared" si="3"/>
        <v>2</v>
      </c>
      <c r="L26" s="1">
        <f t="shared" si="4"/>
        <v>1</v>
      </c>
      <c r="M26" s="1">
        <f t="shared" si="4"/>
        <v>4</v>
      </c>
      <c r="N26" s="1">
        <f t="shared" si="4"/>
        <v>2</v>
      </c>
      <c r="O26" s="1">
        <f t="shared" si="4"/>
        <v>4</v>
      </c>
      <c r="P26" s="1">
        <f t="shared" si="4"/>
        <v>10</v>
      </c>
      <c r="Q26" s="6" t="s">
        <v>14</v>
      </c>
      <c r="R26" s="1">
        <f t="shared" si="5"/>
        <v>16</v>
      </c>
      <c r="S26">
        <f>VLOOKUP($A26,'[1]recap-World'!$A$21:$P$37,3,FALSE)</f>
        <v>5</v>
      </c>
      <c r="T26">
        <f>VLOOKUP($A26,'[1]recap-Times'!$A$21:$P$37,3,FALSE)</f>
        <v>13</v>
      </c>
      <c r="U26" s="1">
        <f t="shared" si="9"/>
        <v>11.333333333333334</v>
      </c>
    </row>
    <row r="27" spans="1:21" ht="12.75">
      <c r="A27">
        <v>6</v>
      </c>
      <c r="B27" s="5" t="str">
        <f t="shared" si="0"/>
        <v>12-8</v>
      </c>
      <c r="C27">
        <f t="shared" si="6"/>
        <v>5</v>
      </c>
      <c r="D27" s="1">
        <f t="shared" si="1"/>
        <v>96</v>
      </c>
      <c r="E27" s="1">
        <f t="shared" si="7"/>
        <v>39</v>
      </c>
      <c r="F27" s="1">
        <f t="shared" si="8"/>
        <v>57</v>
      </c>
      <c r="G27" s="1">
        <f t="shared" si="2"/>
        <v>6</v>
      </c>
      <c r="H27" s="1">
        <f t="shared" si="2"/>
        <v>4</v>
      </c>
      <c r="I27" s="1">
        <f t="shared" si="2"/>
        <v>13</v>
      </c>
      <c r="J27" s="1">
        <f t="shared" si="3"/>
        <v>9</v>
      </c>
      <c r="K27" s="1">
        <f t="shared" si="3"/>
        <v>7</v>
      </c>
      <c r="L27" s="1">
        <f t="shared" si="4"/>
        <v>11</v>
      </c>
      <c r="M27" s="1">
        <f t="shared" si="4"/>
        <v>10</v>
      </c>
      <c r="N27" s="1">
        <f t="shared" si="4"/>
        <v>10</v>
      </c>
      <c r="O27" s="1">
        <f t="shared" si="4"/>
        <v>12</v>
      </c>
      <c r="P27" s="1">
        <f t="shared" si="4"/>
        <v>14</v>
      </c>
      <c r="Q27" s="6" t="s">
        <v>15</v>
      </c>
      <c r="R27" s="1">
        <f t="shared" si="5"/>
        <v>5</v>
      </c>
      <c r="S27">
        <f>VLOOKUP($A27,'[1]recap-World'!$A$21:$P$37,3,FALSE)</f>
        <v>10</v>
      </c>
      <c r="T27">
        <f>VLOOKUP($A27,'[1]recap-Times'!$A$21:$P$37,3,FALSE)</f>
        <v>8</v>
      </c>
      <c r="U27" s="1">
        <f t="shared" si="9"/>
        <v>7.666666666666667</v>
      </c>
    </row>
    <row r="28" spans="1:21" ht="12.75">
      <c r="A28">
        <v>7</v>
      </c>
      <c r="B28" s="5" t="str">
        <f t="shared" si="0"/>
        <v>12-10</v>
      </c>
      <c r="C28">
        <f t="shared" si="6"/>
        <v>10</v>
      </c>
      <c r="D28" s="1">
        <f t="shared" si="1"/>
        <v>81</v>
      </c>
      <c r="E28" s="1">
        <f t="shared" si="7"/>
        <v>38</v>
      </c>
      <c r="F28" s="1">
        <f t="shared" si="8"/>
        <v>43</v>
      </c>
      <c r="G28" s="1">
        <f t="shared" si="2"/>
        <v>3</v>
      </c>
      <c r="H28" s="1">
        <f t="shared" si="2"/>
        <v>16</v>
      </c>
      <c r="I28" s="1">
        <f t="shared" si="2"/>
        <v>10</v>
      </c>
      <c r="J28" s="1">
        <f t="shared" si="3"/>
        <v>4</v>
      </c>
      <c r="K28" s="1">
        <f t="shared" si="3"/>
        <v>5</v>
      </c>
      <c r="L28" s="1">
        <f t="shared" si="4"/>
        <v>9</v>
      </c>
      <c r="M28" s="1">
        <f t="shared" si="4"/>
        <v>11</v>
      </c>
      <c r="N28" s="1">
        <f t="shared" si="4"/>
        <v>16</v>
      </c>
      <c r="O28" s="1">
        <f t="shared" si="4"/>
        <v>5</v>
      </c>
      <c r="P28" s="1">
        <f t="shared" si="4"/>
        <v>2</v>
      </c>
      <c r="Q28" s="6" t="s">
        <v>16</v>
      </c>
      <c r="R28" s="1">
        <f t="shared" si="5"/>
        <v>10</v>
      </c>
      <c r="S28">
        <f>VLOOKUP($A28,'[1]recap-World'!$A$21:$P$37,3,FALSE)</f>
        <v>7</v>
      </c>
      <c r="T28">
        <f>VLOOKUP($A28,'[1]recap-Times'!$A$21:$P$37,3,FALSE)</f>
        <v>11</v>
      </c>
      <c r="U28" s="1">
        <f t="shared" si="9"/>
        <v>9.333333333333334</v>
      </c>
    </row>
    <row r="29" spans="1:21" ht="12.75">
      <c r="A29">
        <v>8</v>
      </c>
      <c r="B29" s="5" t="str">
        <f t="shared" si="0"/>
        <v>12-7</v>
      </c>
      <c r="C29">
        <f t="shared" si="6"/>
        <v>7</v>
      </c>
      <c r="D29" s="1">
        <f t="shared" si="1"/>
        <v>90</v>
      </c>
      <c r="E29" s="1">
        <f t="shared" si="7"/>
        <v>31</v>
      </c>
      <c r="F29" s="1">
        <f t="shared" si="8"/>
        <v>59</v>
      </c>
      <c r="G29" s="1">
        <f t="shared" si="2"/>
        <v>1</v>
      </c>
      <c r="H29" s="1">
        <f t="shared" si="2"/>
        <v>10</v>
      </c>
      <c r="I29" s="1">
        <f t="shared" si="2"/>
        <v>1</v>
      </c>
      <c r="J29" s="1">
        <f t="shared" si="3"/>
        <v>10</v>
      </c>
      <c r="K29" s="1">
        <f t="shared" si="3"/>
        <v>9</v>
      </c>
      <c r="L29" s="1">
        <f t="shared" si="4"/>
        <v>6</v>
      </c>
      <c r="M29" s="1">
        <f t="shared" si="4"/>
        <v>16</v>
      </c>
      <c r="N29" s="1">
        <f t="shared" si="4"/>
        <v>7</v>
      </c>
      <c r="O29" s="1">
        <f t="shared" si="4"/>
        <v>14</v>
      </c>
      <c r="P29" s="1">
        <f t="shared" si="4"/>
        <v>16</v>
      </c>
      <c r="Q29" s="6" t="s">
        <v>17</v>
      </c>
      <c r="R29" s="1">
        <f t="shared" si="5"/>
        <v>7</v>
      </c>
      <c r="S29">
        <f>VLOOKUP($A29,'[1]recap-World'!$A$21:$P$37,3,FALSE)</f>
        <v>2</v>
      </c>
      <c r="T29">
        <f>VLOOKUP($A29,'[1]recap-Times'!$A$21:$P$37,3,FALSE)</f>
        <v>3</v>
      </c>
      <c r="U29" s="1">
        <f t="shared" si="9"/>
        <v>4</v>
      </c>
    </row>
    <row r="30" spans="1:21" ht="12.75">
      <c r="A30">
        <v>9</v>
      </c>
      <c r="B30" s="5" t="str">
        <f t="shared" si="0"/>
        <v>12-10</v>
      </c>
      <c r="C30">
        <f t="shared" si="6"/>
        <v>12</v>
      </c>
      <c r="D30" s="1">
        <f t="shared" si="1"/>
        <v>78</v>
      </c>
      <c r="E30" s="1">
        <f t="shared" si="7"/>
        <v>60</v>
      </c>
      <c r="F30" s="1">
        <f t="shared" si="8"/>
        <v>18</v>
      </c>
      <c r="G30" s="1">
        <f t="shared" si="2"/>
        <v>7</v>
      </c>
      <c r="H30" s="1">
        <f t="shared" si="2"/>
        <v>13</v>
      </c>
      <c r="I30" s="1">
        <f t="shared" si="2"/>
        <v>14</v>
      </c>
      <c r="J30" s="1">
        <f t="shared" si="3"/>
        <v>14</v>
      </c>
      <c r="K30" s="1">
        <f t="shared" si="3"/>
        <v>12</v>
      </c>
      <c r="L30" s="1">
        <f t="shared" si="4"/>
        <v>5</v>
      </c>
      <c r="M30" s="1">
        <f t="shared" si="4"/>
        <v>2</v>
      </c>
      <c r="N30" s="1">
        <f t="shared" si="4"/>
        <v>3</v>
      </c>
      <c r="O30" s="1">
        <f t="shared" si="4"/>
        <v>3</v>
      </c>
      <c r="P30" s="1">
        <f t="shared" si="4"/>
        <v>5</v>
      </c>
      <c r="Q30" s="6" t="s">
        <v>18</v>
      </c>
      <c r="R30" s="1">
        <f t="shared" si="5"/>
        <v>12</v>
      </c>
      <c r="S30">
        <f>VLOOKUP($A30,'[1]recap-World'!$A$21:$P$37,3,FALSE)</f>
        <v>9</v>
      </c>
      <c r="T30">
        <f>VLOOKUP($A30,'[1]recap-Times'!$A$21:$P$37,3,FALSE)</f>
        <v>13</v>
      </c>
      <c r="U30" s="1">
        <f t="shared" si="9"/>
        <v>11.333333333333334</v>
      </c>
    </row>
    <row r="31" spans="1:21" ht="12.75">
      <c r="A31">
        <v>10</v>
      </c>
      <c r="B31" s="5" t="str">
        <f t="shared" si="0"/>
        <v>12-10</v>
      </c>
      <c r="C31">
        <f t="shared" si="6"/>
        <v>15</v>
      </c>
      <c r="D31" s="1">
        <f t="shared" si="1"/>
        <v>54</v>
      </c>
      <c r="E31" s="1">
        <f t="shared" si="7"/>
        <v>25</v>
      </c>
      <c r="F31" s="1">
        <f t="shared" si="8"/>
        <v>29</v>
      </c>
      <c r="G31" s="1">
        <f t="shared" si="2"/>
        <v>4</v>
      </c>
      <c r="H31" s="1">
        <f t="shared" si="2"/>
        <v>6</v>
      </c>
      <c r="I31" s="1">
        <f t="shared" si="2"/>
        <v>12</v>
      </c>
      <c r="J31" s="1">
        <f t="shared" si="3"/>
        <v>2</v>
      </c>
      <c r="K31" s="1">
        <f t="shared" si="3"/>
        <v>1</v>
      </c>
      <c r="L31" s="1">
        <f t="shared" si="4"/>
        <v>3</v>
      </c>
      <c r="M31" s="1">
        <f t="shared" si="4"/>
        <v>6</v>
      </c>
      <c r="N31" s="1">
        <f t="shared" si="4"/>
        <v>13</v>
      </c>
      <c r="O31" s="1">
        <f t="shared" si="4"/>
        <v>1</v>
      </c>
      <c r="P31" s="1">
        <f t="shared" si="4"/>
        <v>6</v>
      </c>
      <c r="Q31" s="6" t="s">
        <v>19</v>
      </c>
      <c r="R31" s="1">
        <f t="shared" si="5"/>
        <v>15</v>
      </c>
      <c r="S31">
        <f>VLOOKUP($A31,'[1]recap-World'!$A$21:$P$37,3,FALSE)</f>
        <v>11</v>
      </c>
      <c r="T31">
        <f>VLOOKUP($A31,'[1]recap-Times'!$A$21:$P$37,3,FALSE)</f>
        <v>11</v>
      </c>
      <c r="U31" s="1">
        <f t="shared" si="9"/>
        <v>12.333333333333334</v>
      </c>
    </row>
    <row r="32" spans="1:21" ht="12.75">
      <c r="A32">
        <v>11</v>
      </c>
      <c r="B32" s="5" t="str">
        <f t="shared" si="0"/>
        <v>12-9</v>
      </c>
      <c r="C32">
        <f t="shared" si="6"/>
        <v>4</v>
      </c>
      <c r="D32" s="1">
        <f t="shared" si="1"/>
        <v>105</v>
      </c>
      <c r="E32" s="1">
        <f t="shared" si="7"/>
        <v>46</v>
      </c>
      <c r="F32" s="1">
        <f t="shared" si="8"/>
        <v>59</v>
      </c>
      <c r="G32" s="1">
        <f t="shared" si="2"/>
        <v>16</v>
      </c>
      <c r="H32" s="1">
        <f t="shared" si="2"/>
        <v>1</v>
      </c>
      <c r="I32" s="1">
        <f t="shared" si="2"/>
        <v>9</v>
      </c>
      <c r="J32" s="1">
        <f t="shared" si="3"/>
        <v>6</v>
      </c>
      <c r="K32" s="1">
        <f t="shared" si="3"/>
        <v>14</v>
      </c>
      <c r="L32" s="1">
        <f t="shared" si="4"/>
        <v>12</v>
      </c>
      <c r="M32" s="1">
        <f t="shared" si="4"/>
        <v>13</v>
      </c>
      <c r="N32" s="1">
        <f t="shared" si="4"/>
        <v>6</v>
      </c>
      <c r="O32" s="1">
        <f t="shared" si="4"/>
        <v>13</v>
      </c>
      <c r="P32" s="1">
        <f t="shared" si="4"/>
        <v>15</v>
      </c>
      <c r="Q32" s="6" t="s">
        <v>20</v>
      </c>
      <c r="R32" s="1">
        <f t="shared" si="5"/>
        <v>4</v>
      </c>
      <c r="S32">
        <f>VLOOKUP($A32,'[1]recap-World'!$A$21:$P$37,3,FALSE)</f>
        <v>6</v>
      </c>
      <c r="T32">
        <f>VLOOKUP($A32,'[1]recap-Times'!$A$21:$P$37,3,FALSE)</f>
        <v>4</v>
      </c>
      <c r="U32" s="1">
        <f t="shared" si="9"/>
        <v>4.666666666666667</v>
      </c>
    </row>
    <row r="33" spans="1:21" ht="12.75">
      <c r="A33">
        <v>12</v>
      </c>
      <c r="B33" s="5" t="str">
        <f t="shared" si="0"/>
        <v>12-9</v>
      </c>
      <c r="C33">
        <f t="shared" si="6"/>
        <v>9</v>
      </c>
      <c r="D33" s="1">
        <f t="shared" si="1"/>
        <v>86</v>
      </c>
      <c r="E33" s="1">
        <f t="shared" si="7"/>
        <v>35</v>
      </c>
      <c r="F33" s="1">
        <f t="shared" si="8"/>
        <v>51</v>
      </c>
      <c r="G33" s="1">
        <f t="shared" si="2"/>
        <v>14</v>
      </c>
      <c r="H33" s="1">
        <f t="shared" si="2"/>
        <v>5</v>
      </c>
      <c r="I33" s="1">
        <f t="shared" si="2"/>
        <v>3</v>
      </c>
      <c r="J33" s="1">
        <f t="shared" si="3"/>
        <v>5</v>
      </c>
      <c r="K33" s="1">
        <f t="shared" si="3"/>
        <v>8</v>
      </c>
      <c r="L33" s="1">
        <f t="shared" si="4"/>
        <v>13</v>
      </c>
      <c r="M33" s="1">
        <f t="shared" si="4"/>
        <v>8</v>
      </c>
      <c r="N33" s="1">
        <f t="shared" si="4"/>
        <v>11</v>
      </c>
      <c r="O33" s="1">
        <f t="shared" si="4"/>
        <v>11</v>
      </c>
      <c r="P33" s="1">
        <f t="shared" si="4"/>
        <v>8</v>
      </c>
      <c r="Q33" s="6" t="s">
        <v>21</v>
      </c>
      <c r="R33" s="1">
        <f t="shared" si="5"/>
        <v>9</v>
      </c>
      <c r="S33">
        <f>VLOOKUP($A33,'[1]recap-World'!$A$21:$P$37,3,FALSE)</f>
        <v>14</v>
      </c>
      <c r="T33">
        <f>VLOOKUP($A33,'[1]recap-Times'!$A$21:$P$37,3,FALSE)</f>
        <v>9</v>
      </c>
      <c r="U33" s="1">
        <f t="shared" si="9"/>
        <v>10.666666666666666</v>
      </c>
    </row>
    <row r="34" spans="1:21" s="10" customFormat="1" ht="12.75">
      <c r="A34" s="10">
        <v>13</v>
      </c>
      <c r="B34" s="13" t="str">
        <f t="shared" si="0"/>
        <v>12-11</v>
      </c>
      <c r="C34" s="10">
        <f t="shared" si="6"/>
        <v>1</v>
      </c>
      <c r="D34" s="11">
        <f t="shared" si="1"/>
        <v>115</v>
      </c>
      <c r="E34" s="11">
        <f t="shared" si="7"/>
        <v>69</v>
      </c>
      <c r="F34" s="11">
        <f t="shared" si="8"/>
        <v>46</v>
      </c>
      <c r="G34" s="11">
        <f t="shared" si="2"/>
        <v>12</v>
      </c>
      <c r="H34" s="11">
        <f t="shared" si="2"/>
        <v>14</v>
      </c>
      <c r="I34" s="11">
        <f t="shared" si="2"/>
        <v>11</v>
      </c>
      <c r="J34" s="11">
        <f t="shared" si="3"/>
        <v>16</v>
      </c>
      <c r="K34" s="11">
        <f t="shared" si="3"/>
        <v>16</v>
      </c>
      <c r="L34" s="11">
        <f t="shared" si="4"/>
        <v>10</v>
      </c>
      <c r="M34" s="11">
        <f t="shared" si="4"/>
        <v>12</v>
      </c>
      <c r="N34" s="11">
        <f t="shared" si="4"/>
        <v>14</v>
      </c>
      <c r="O34" s="11">
        <f t="shared" si="4"/>
        <v>7</v>
      </c>
      <c r="P34" s="11">
        <f t="shared" si="4"/>
        <v>3</v>
      </c>
      <c r="Q34" s="11" t="s">
        <v>22</v>
      </c>
      <c r="R34" s="10">
        <f t="shared" si="5"/>
        <v>1</v>
      </c>
      <c r="S34" s="10">
        <f>VLOOKUP($A34,'[1]recap-World'!$A$21:$P$37,3,FALSE)</f>
        <v>1</v>
      </c>
      <c r="T34" s="10">
        <f>VLOOKUP($A34,'[1]recap-Times'!$A$21:$P$37,3,FALSE)</f>
        <v>2</v>
      </c>
      <c r="U34" s="11">
        <f t="shared" si="9"/>
        <v>1.3333333333333333</v>
      </c>
    </row>
    <row r="35" spans="1:21" ht="12.75">
      <c r="A35">
        <v>14</v>
      </c>
      <c r="B35" s="5" t="str">
        <f t="shared" si="0"/>
        <v>12-12</v>
      </c>
      <c r="C35">
        <f t="shared" si="6"/>
        <v>11</v>
      </c>
      <c r="D35" s="1">
        <f t="shared" si="1"/>
        <v>79</v>
      </c>
      <c r="E35" s="1">
        <f t="shared" si="7"/>
        <v>37</v>
      </c>
      <c r="F35" s="1">
        <f t="shared" si="8"/>
        <v>42</v>
      </c>
      <c r="G35" s="1">
        <f t="shared" si="2"/>
        <v>8</v>
      </c>
      <c r="H35" s="1">
        <f t="shared" si="2"/>
        <v>2</v>
      </c>
      <c r="I35" s="1">
        <f t="shared" si="2"/>
        <v>16</v>
      </c>
      <c r="J35" s="1">
        <f t="shared" si="3"/>
        <v>7</v>
      </c>
      <c r="K35" s="1">
        <f t="shared" si="3"/>
        <v>4</v>
      </c>
      <c r="L35" s="1">
        <f t="shared" si="4"/>
        <v>8</v>
      </c>
      <c r="M35" s="1">
        <f t="shared" si="4"/>
        <v>9</v>
      </c>
      <c r="N35" s="1">
        <f t="shared" si="4"/>
        <v>12</v>
      </c>
      <c r="O35" s="1">
        <f t="shared" si="4"/>
        <v>9</v>
      </c>
      <c r="P35" s="1">
        <f t="shared" si="4"/>
        <v>4</v>
      </c>
      <c r="Q35" s="6" t="s">
        <v>23</v>
      </c>
      <c r="R35" s="1">
        <f t="shared" si="5"/>
        <v>11</v>
      </c>
      <c r="S35">
        <f>VLOOKUP($A35,'[1]recap-World'!$A$21:$P$37,3,FALSE)</f>
        <v>7</v>
      </c>
      <c r="T35">
        <f>VLOOKUP($A35,'[1]recap-Times'!$A$21:$P$37,3,FALSE)</f>
        <v>1</v>
      </c>
      <c r="U35" s="1">
        <f t="shared" si="9"/>
        <v>6.333333333333333</v>
      </c>
    </row>
    <row r="36" spans="1:21" ht="12.75">
      <c r="A36">
        <v>15</v>
      </c>
      <c r="B36" s="5" t="str">
        <f t="shared" si="0"/>
        <v>12-11</v>
      </c>
      <c r="C36">
        <f t="shared" si="6"/>
        <v>14</v>
      </c>
      <c r="D36" s="1">
        <f t="shared" si="1"/>
        <v>57</v>
      </c>
      <c r="E36" s="1">
        <f t="shared" si="7"/>
        <v>39</v>
      </c>
      <c r="F36" s="1">
        <f t="shared" si="8"/>
        <v>18</v>
      </c>
      <c r="G36" s="1">
        <f t="shared" si="2"/>
        <v>13</v>
      </c>
      <c r="H36" s="1">
        <f t="shared" si="2"/>
        <v>12</v>
      </c>
      <c r="I36" s="1">
        <f t="shared" si="2"/>
        <v>7</v>
      </c>
      <c r="J36" s="1">
        <f t="shared" si="3"/>
        <v>1</v>
      </c>
      <c r="K36" s="1">
        <f t="shared" si="3"/>
        <v>6</v>
      </c>
      <c r="L36" s="1">
        <f t="shared" si="4"/>
        <v>2</v>
      </c>
      <c r="M36" s="1">
        <f t="shared" si="4"/>
        <v>3</v>
      </c>
      <c r="N36" s="1">
        <f t="shared" si="4"/>
        <v>4</v>
      </c>
      <c r="O36" s="1">
        <f t="shared" si="4"/>
        <v>8</v>
      </c>
      <c r="P36" s="1">
        <f t="shared" si="4"/>
        <v>1</v>
      </c>
      <c r="Q36" s="6" t="s">
        <v>24</v>
      </c>
      <c r="R36" s="1">
        <f t="shared" si="5"/>
        <v>14</v>
      </c>
      <c r="S36">
        <f>VLOOKUP($A36,'[1]recap-World'!$A$21:$P$37,3,FALSE)</f>
        <v>13</v>
      </c>
      <c r="T36">
        <f>VLOOKUP($A36,'[1]recap-Times'!$A$21:$P$37,3,FALSE)</f>
        <v>16</v>
      </c>
      <c r="U36" s="1">
        <f t="shared" si="9"/>
        <v>14.333333333333334</v>
      </c>
    </row>
    <row r="37" spans="1:21" ht="12.75">
      <c r="A37">
        <v>16</v>
      </c>
      <c r="B37" s="5" t="str">
        <f t="shared" si="0"/>
        <v>12-10</v>
      </c>
      <c r="C37">
        <f t="shared" si="6"/>
        <v>2</v>
      </c>
      <c r="D37" s="1">
        <f t="shared" si="1"/>
        <v>112</v>
      </c>
      <c r="E37" s="1">
        <f t="shared" si="7"/>
        <v>58</v>
      </c>
      <c r="F37" s="1">
        <f t="shared" si="8"/>
        <v>54</v>
      </c>
      <c r="G37" s="1">
        <f t="shared" si="2"/>
        <v>10</v>
      </c>
      <c r="H37" s="1">
        <f t="shared" si="2"/>
        <v>12</v>
      </c>
      <c r="I37" s="1">
        <f t="shared" si="2"/>
        <v>6</v>
      </c>
      <c r="J37" s="1">
        <f t="shared" si="3"/>
        <v>15</v>
      </c>
      <c r="K37" s="1">
        <f t="shared" si="3"/>
        <v>15</v>
      </c>
      <c r="L37" s="1">
        <f t="shared" si="4"/>
        <v>15</v>
      </c>
      <c r="M37" s="1">
        <f t="shared" si="4"/>
        <v>5</v>
      </c>
      <c r="N37" s="1">
        <f t="shared" si="4"/>
        <v>9</v>
      </c>
      <c r="O37" s="1">
        <f t="shared" si="4"/>
        <v>16</v>
      </c>
      <c r="P37" s="1">
        <f t="shared" si="4"/>
        <v>9</v>
      </c>
      <c r="Q37" s="6" t="s">
        <v>25</v>
      </c>
      <c r="R37" s="1">
        <f t="shared" si="5"/>
        <v>2</v>
      </c>
      <c r="S37">
        <f>VLOOKUP($A37,'[1]recap-World'!$A$21:$P$37,3,FALSE)</f>
        <v>16</v>
      </c>
      <c r="T37">
        <f>VLOOKUP($A37,'[1]recap-Times'!$A$21:$P$37,3,FALSE)</f>
        <v>10</v>
      </c>
      <c r="U37" s="1">
        <f t="shared" si="9"/>
        <v>9.333333333333334</v>
      </c>
    </row>
    <row r="38" ht="12.75">
      <c r="B38" s="5" t="str">
        <f t="shared" si="0"/>
        <v>193-154</v>
      </c>
    </row>
    <row r="39" spans="4:16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4:16" ht="12.7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2" spans="5:17" ht="12.75">
      <c r="E42" s="1">
        <f>AVERAGE(E44:E59)</f>
        <v>84.77766898026326</v>
      </c>
      <c r="F42" s="1">
        <f>AVERAGE(F44:F59)</f>
        <v>62.579834083857534</v>
      </c>
      <c r="G42" s="1">
        <f>AVERAGE(G44:G59)</f>
        <v>1065.218342368875</v>
      </c>
      <c r="H42" s="4">
        <f>+K42*9/J42</f>
        <v>3.5101070154577885</v>
      </c>
      <c r="I42" s="4">
        <f>+(M42+L42)/J42</f>
        <v>1.2659215219976219</v>
      </c>
      <c r="J42" s="1">
        <f>AVERAGE(J44:J59)</f>
        <v>1314.0625</v>
      </c>
      <c r="K42" s="1">
        <f>AVERAGE(K44:K59)</f>
        <v>512.5</v>
      </c>
      <c r="L42" s="1">
        <f>AVERAGE(L44:L59)</f>
        <v>1227.625</v>
      </c>
      <c r="M42" s="1">
        <f>AVERAGE(M44:M59)</f>
        <v>435.875</v>
      </c>
      <c r="O42" s="8" t="s">
        <v>26</v>
      </c>
      <c r="P42" s="8"/>
      <c r="Q42" s="8"/>
    </row>
    <row r="43" spans="2:18" ht="12.75">
      <c r="B43" t="s">
        <v>27</v>
      </c>
      <c r="C43" t="s">
        <v>28</v>
      </c>
      <c r="D43" t="s">
        <v>2</v>
      </c>
      <c r="E43" s="4" t="str">
        <f>+'[1]PitWire'!P5</f>
        <v>W/G</v>
      </c>
      <c r="F43" s="4" t="str">
        <f>+'[1]PitWire'!Q5</f>
        <v>S/G</v>
      </c>
      <c r="G43" s="4" t="str">
        <f>+'[1]PitWire'!R5</f>
        <v>K/G</v>
      </c>
      <c r="H43" s="4" t="str">
        <f>+'[1]PitWire'!S5</f>
        <v>ERA-stat</v>
      </c>
      <c r="I43" s="4" t="str">
        <f>+'[1]PitWire'!T5</f>
        <v>WHIP-stat</v>
      </c>
      <c r="J43" s="4" t="str">
        <f>+'[1]PitWire'!G5</f>
        <v>IP</v>
      </c>
      <c r="K43" s="4" t="str">
        <f>+'[1]PitWire'!H5</f>
        <v>ER</v>
      </c>
      <c r="L43" s="4" t="str">
        <f>+'[1]PitWire'!I5</f>
        <v>H</v>
      </c>
      <c r="M43" s="4" t="str">
        <f>+'[1]PitWire'!J5</f>
        <v>BB</v>
      </c>
      <c r="N43" s="9" t="s">
        <v>29</v>
      </c>
      <c r="O43" s="9" t="s">
        <v>6</v>
      </c>
      <c r="P43" s="9" t="s">
        <v>7</v>
      </c>
      <c r="Q43" s="9" t="s">
        <v>8</v>
      </c>
      <c r="R43" s="9" t="s">
        <v>9</v>
      </c>
    </row>
    <row r="44" spans="1:18" ht="12.75">
      <c r="A44">
        <v>1</v>
      </c>
      <c r="B44">
        <v>10</v>
      </c>
      <c r="C44" s="1">
        <v>1398</v>
      </c>
      <c r="D44">
        <v>139.8</v>
      </c>
      <c r="E44" s="1">
        <v>89.80686695278969</v>
      </c>
      <c r="F44" s="1">
        <v>47.317596566523605</v>
      </c>
      <c r="G44" s="1">
        <v>1215.772532188841</v>
      </c>
      <c r="H44" s="4">
        <v>3.4055793991416308</v>
      </c>
      <c r="I44" s="4">
        <v>1.2625178826895564</v>
      </c>
      <c r="J44" s="1">
        <v>1398</v>
      </c>
      <c r="K44" s="1">
        <v>529</v>
      </c>
      <c r="L44" s="1">
        <v>1303</v>
      </c>
      <c r="M44" s="1">
        <v>462</v>
      </c>
      <c r="N44">
        <v>0.9656652360515021</v>
      </c>
      <c r="O44" s="1">
        <v>1398</v>
      </c>
      <c r="P44" s="1">
        <v>1410</v>
      </c>
      <c r="Q44" s="1">
        <v>1415</v>
      </c>
      <c r="R44" s="1">
        <v>1407.6666666666667</v>
      </c>
    </row>
    <row r="45" spans="1:18" ht="12.75">
      <c r="A45">
        <v>2</v>
      </c>
      <c r="B45">
        <v>9</v>
      </c>
      <c r="C45" s="1">
        <v>1345</v>
      </c>
      <c r="D45">
        <v>149.44444444444446</v>
      </c>
      <c r="E45" s="1">
        <v>96</v>
      </c>
      <c r="F45" s="1">
        <v>58</v>
      </c>
      <c r="G45" s="1">
        <v>1061</v>
      </c>
      <c r="H45" s="4">
        <v>3.5197026022304834</v>
      </c>
      <c r="I45" s="4">
        <v>1.262453531598513</v>
      </c>
      <c r="J45" s="1">
        <v>1345</v>
      </c>
      <c r="K45" s="1">
        <v>526</v>
      </c>
      <c r="L45" s="1">
        <v>1300</v>
      </c>
      <c r="M45" s="1">
        <v>398</v>
      </c>
      <c r="N45">
        <v>1</v>
      </c>
      <c r="O45" s="1">
        <v>1345</v>
      </c>
      <c r="P45" s="1">
        <v>1513</v>
      </c>
      <c r="Q45" s="1">
        <v>1440</v>
      </c>
      <c r="R45" s="1">
        <v>1432.6666666666667</v>
      </c>
    </row>
    <row r="46" spans="1:18" ht="12.75">
      <c r="A46">
        <v>3</v>
      </c>
      <c r="B46">
        <v>8</v>
      </c>
      <c r="C46" s="1">
        <v>1402</v>
      </c>
      <c r="D46">
        <v>175.25</v>
      </c>
      <c r="E46" s="1">
        <v>90.51355206847362</v>
      </c>
      <c r="F46" s="1">
        <v>59.70042796005706</v>
      </c>
      <c r="G46" s="1">
        <v>906.0984308131241</v>
      </c>
      <c r="H46" s="4">
        <v>3.4536376604850214</v>
      </c>
      <c r="I46" s="4">
        <v>1.2439372325249642</v>
      </c>
      <c r="J46" s="1">
        <v>1402</v>
      </c>
      <c r="K46" s="1">
        <v>538</v>
      </c>
      <c r="L46" s="1">
        <v>1358</v>
      </c>
      <c r="M46" s="1">
        <v>386</v>
      </c>
      <c r="N46">
        <v>0.9629101283880172</v>
      </c>
      <c r="O46" s="1">
        <v>1402</v>
      </c>
      <c r="P46" s="1">
        <v>1430</v>
      </c>
      <c r="Q46" s="1">
        <v>1438</v>
      </c>
      <c r="R46" s="1">
        <v>1423.3333333333333</v>
      </c>
    </row>
    <row r="47" spans="1:18" ht="12.75">
      <c r="A47">
        <v>4</v>
      </c>
      <c r="B47">
        <v>10</v>
      </c>
      <c r="C47" s="1">
        <v>1362</v>
      </c>
      <c r="D47">
        <v>136.2</v>
      </c>
      <c r="E47" s="1">
        <v>81.27753303964758</v>
      </c>
      <c r="F47" s="1">
        <v>61.45374449339207</v>
      </c>
      <c r="G47" s="1">
        <v>1015.9691629955947</v>
      </c>
      <c r="H47" s="4">
        <v>3.4691629955947136</v>
      </c>
      <c r="I47" s="4">
        <v>1.2951541850220265</v>
      </c>
      <c r="J47" s="1">
        <v>1362</v>
      </c>
      <c r="K47" s="1">
        <v>525</v>
      </c>
      <c r="L47" s="1">
        <v>1307</v>
      </c>
      <c r="M47" s="1">
        <v>457</v>
      </c>
      <c r="N47">
        <v>0.9911894273127754</v>
      </c>
      <c r="O47" s="1">
        <v>1362</v>
      </c>
      <c r="P47" s="1">
        <v>1336</v>
      </c>
      <c r="Q47" s="1">
        <v>1295</v>
      </c>
      <c r="R47" s="1">
        <v>1331</v>
      </c>
    </row>
    <row r="48" spans="1:18" ht="12.75">
      <c r="A48">
        <v>5</v>
      </c>
      <c r="B48">
        <v>10</v>
      </c>
      <c r="C48" s="1">
        <v>1087</v>
      </c>
      <c r="D48">
        <v>108.7</v>
      </c>
      <c r="E48" s="1">
        <v>66</v>
      </c>
      <c r="F48" s="1">
        <v>79</v>
      </c>
      <c r="G48" s="1">
        <v>1032</v>
      </c>
      <c r="H48" s="4">
        <v>3.6927322907083715</v>
      </c>
      <c r="I48" s="4">
        <v>1.3045078196872124</v>
      </c>
      <c r="J48" s="1">
        <v>1087</v>
      </c>
      <c r="K48" s="1">
        <v>446</v>
      </c>
      <c r="L48" s="1">
        <v>1006</v>
      </c>
      <c r="M48" s="1">
        <v>412</v>
      </c>
      <c r="N48">
        <v>1</v>
      </c>
      <c r="O48" s="1">
        <v>1087</v>
      </c>
      <c r="P48" s="1">
        <v>1183</v>
      </c>
      <c r="Q48" s="1">
        <v>1125</v>
      </c>
      <c r="R48" s="1">
        <v>1131.6666666666667</v>
      </c>
    </row>
    <row r="49" spans="1:18" ht="12.75">
      <c r="A49">
        <v>6</v>
      </c>
      <c r="B49">
        <v>8</v>
      </c>
      <c r="C49" s="1">
        <v>1361</v>
      </c>
      <c r="D49">
        <v>170.125</v>
      </c>
      <c r="E49" s="1">
        <v>82.32916972814107</v>
      </c>
      <c r="F49" s="1">
        <v>55.54739162380602</v>
      </c>
      <c r="G49" s="1">
        <v>1167.4871418074945</v>
      </c>
      <c r="H49" s="4">
        <v>3.4981631153563555</v>
      </c>
      <c r="I49" s="4">
        <v>1.275532696546657</v>
      </c>
      <c r="J49" s="1">
        <v>1361</v>
      </c>
      <c r="K49" s="1">
        <v>529</v>
      </c>
      <c r="L49" s="1">
        <v>1255</v>
      </c>
      <c r="M49" s="1">
        <v>481</v>
      </c>
      <c r="N49">
        <v>0.9919177075679647</v>
      </c>
      <c r="O49" s="1">
        <v>1361</v>
      </c>
      <c r="P49" s="1">
        <v>1383</v>
      </c>
      <c r="Q49" s="1">
        <v>1375</v>
      </c>
      <c r="R49" s="1">
        <v>1373</v>
      </c>
    </row>
    <row r="50" spans="1:18" ht="12.75">
      <c r="A50">
        <v>7</v>
      </c>
      <c r="B50">
        <v>10</v>
      </c>
      <c r="C50" s="1">
        <v>1359</v>
      </c>
      <c r="D50">
        <v>135.9</v>
      </c>
      <c r="E50" s="1">
        <v>78.47682119205298</v>
      </c>
      <c r="F50" s="1">
        <v>82.45033112582782</v>
      </c>
      <c r="G50" s="1">
        <v>1123.5099337748345</v>
      </c>
      <c r="H50" s="4">
        <v>3.6688741721854305</v>
      </c>
      <c r="I50" s="4">
        <v>1.2825607064017661</v>
      </c>
      <c r="J50" s="1">
        <v>1359</v>
      </c>
      <c r="K50" s="1">
        <v>554</v>
      </c>
      <c r="L50" s="1">
        <v>1247</v>
      </c>
      <c r="M50" s="1">
        <v>496</v>
      </c>
      <c r="N50">
        <v>0.9933774834437086</v>
      </c>
      <c r="O50" s="1">
        <v>1359</v>
      </c>
      <c r="P50" s="1">
        <v>1462</v>
      </c>
      <c r="Q50" s="1">
        <v>1433</v>
      </c>
      <c r="R50" s="1">
        <v>1418</v>
      </c>
    </row>
    <row r="51" spans="1:18" ht="12.75">
      <c r="A51">
        <v>8</v>
      </c>
      <c r="B51">
        <v>7</v>
      </c>
      <c r="C51" s="1">
        <v>797</v>
      </c>
      <c r="D51">
        <v>113.85714285714286</v>
      </c>
      <c r="E51" s="1">
        <v>53</v>
      </c>
      <c r="F51" s="1">
        <v>70</v>
      </c>
      <c r="G51" s="1">
        <v>639</v>
      </c>
      <c r="H51" s="4">
        <v>3.4893350062735258</v>
      </c>
      <c r="I51" s="4">
        <v>1.2685069008782937</v>
      </c>
      <c r="J51" s="1">
        <v>797</v>
      </c>
      <c r="K51" s="1">
        <v>309</v>
      </c>
      <c r="L51" s="1">
        <v>723</v>
      </c>
      <c r="M51" s="1">
        <v>288</v>
      </c>
      <c r="N51">
        <v>1</v>
      </c>
      <c r="O51" s="1">
        <v>797</v>
      </c>
      <c r="P51" s="1">
        <v>857</v>
      </c>
      <c r="Q51" s="1">
        <v>895</v>
      </c>
      <c r="R51" s="1">
        <v>849.6666666666666</v>
      </c>
    </row>
    <row r="52" spans="1:18" ht="12.75">
      <c r="A52">
        <v>9</v>
      </c>
      <c r="B52">
        <v>10</v>
      </c>
      <c r="C52" s="1">
        <v>1353</v>
      </c>
      <c r="D52">
        <v>135.3</v>
      </c>
      <c r="E52" s="1">
        <v>86.80709534368071</v>
      </c>
      <c r="F52" s="1">
        <v>77.8270509977827</v>
      </c>
      <c r="G52" s="1">
        <v>1198.3370288248336</v>
      </c>
      <c r="H52" s="4">
        <v>3.319290465631929</v>
      </c>
      <c r="I52" s="4">
        <v>1.252771618625277</v>
      </c>
      <c r="J52" s="1">
        <v>1353</v>
      </c>
      <c r="K52" s="1">
        <v>499</v>
      </c>
      <c r="L52" s="1">
        <v>1157</v>
      </c>
      <c r="M52" s="1">
        <v>538</v>
      </c>
      <c r="N52">
        <v>0.9977827050997783</v>
      </c>
      <c r="O52" s="1">
        <v>1353</v>
      </c>
      <c r="P52" s="1">
        <v>1445</v>
      </c>
      <c r="Q52" s="1">
        <v>1265</v>
      </c>
      <c r="R52" s="1">
        <v>1354.3333333333333</v>
      </c>
    </row>
    <row r="53" spans="1:18" ht="12.75">
      <c r="A53">
        <v>10</v>
      </c>
      <c r="B53">
        <v>10</v>
      </c>
      <c r="C53" s="1">
        <v>1326</v>
      </c>
      <c r="D53">
        <v>132.6</v>
      </c>
      <c r="E53" s="1">
        <v>81</v>
      </c>
      <c r="F53" s="1">
        <v>57</v>
      </c>
      <c r="G53" s="1">
        <v>1153</v>
      </c>
      <c r="H53" s="4">
        <v>3.733031674208145</v>
      </c>
      <c r="I53" s="4">
        <v>1.349924585218703</v>
      </c>
      <c r="J53" s="1">
        <v>1326</v>
      </c>
      <c r="K53" s="1">
        <v>550</v>
      </c>
      <c r="L53" s="1">
        <v>1282</v>
      </c>
      <c r="M53" s="1">
        <v>508</v>
      </c>
      <c r="N53">
        <v>1</v>
      </c>
      <c r="O53" s="1">
        <v>1326</v>
      </c>
      <c r="P53" s="1">
        <v>1490</v>
      </c>
      <c r="Q53" s="1">
        <v>1480</v>
      </c>
      <c r="R53" s="1">
        <v>1432</v>
      </c>
    </row>
    <row r="54" spans="1:18" ht="12.75">
      <c r="A54">
        <v>11</v>
      </c>
      <c r="B54">
        <v>9</v>
      </c>
      <c r="C54" s="1">
        <v>1327</v>
      </c>
      <c r="D54">
        <v>147.44444444444446</v>
      </c>
      <c r="E54" s="1">
        <v>97</v>
      </c>
      <c r="F54" s="1">
        <v>29</v>
      </c>
      <c r="G54" s="1">
        <v>1067</v>
      </c>
      <c r="H54" s="4">
        <v>3.6013564431047476</v>
      </c>
      <c r="I54" s="4">
        <v>1.2170308967596082</v>
      </c>
      <c r="J54" s="1">
        <v>1327</v>
      </c>
      <c r="K54" s="1">
        <v>531</v>
      </c>
      <c r="L54" s="1">
        <v>1252</v>
      </c>
      <c r="M54" s="1">
        <v>363</v>
      </c>
      <c r="N54">
        <v>1</v>
      </c>
      <c r="O54" s="1">
        <v>1327</v>
      </c>
      <c r="P54" s="1">
        <v>1447</v>
      </c>
      <c r="Q54" s="1">
        <v>1460</v>
      </c>
      <c r="R54" s="1">
        <v>1411.3333333333333</v>
      </c>
    </row>
    <row r="55" spans="1:18" ht="12.75">
      <c r="A55">
        <v>12</v>
      </c>
      <c r="B55">
        <v>9</v>
      </c>
      <c r="C55" s="1">
        <v>1432</v>
      </c>
      <c r="D55">
        <v>159.11111111111111</v>
      </c>
      <c r="E55" s="1">
        <v>94.27374301675978</v>
      </c>
      <c r="F55" s="1">
        <v>55.62150837988827</v>
      </c>
      <c r="G55" s="1">
        <v>983.2751396648046</v>
      </c>
      <c r="H55" s="4">
        <v>3.6641061452513966</v>
      </c>
      <c r="I55" s="4">
        <v>1.2695530726256983</v>
      </c>
      <c r="J55" s="1">
        <v>1432</v>
      </c>
      <c r="K55" s="1">
        <v>583</v>
      </c>
      <c r="L55" s="1">
        <v>1384</v>
      </c>
      <c r="M55" s="1">
        <v>434</v>
      </c>
      <c r="N55">
        <v>0.9427374301675978</v>
      </c>
      <c r="O55" s="1">
        <v>1432</v>
      </c>
      <c r="P55" s="1">
        <v>1575</v>
      </c>
      <c r="Q55" s="1">
        <v>1480</v>
      </c>
      <c r="R55" s="1">
        <v>1495.6666666666667</v>
      </c>
    </row>
    <row r="56" spans="1:18" ht="12.75">
      <c r="A56" s="10">
        <v>13</v>
      </c>
      <c r="B56" s="10">
        <v>11</v>
      </c>
      <c r="C56" s="11">
        <v>1380</v>
      </c>
      <c r="D56" s="10">
        <v>125.45454545454545</v>
      </c>
      <c r="E56" s="11">
        <v>90.97826086956522</v>
      </c>
      <c r="F56" s="11">
        <v>78.26086956521739</v>
      </c>
      <c r="G56" s="11">
        <v>1145.5434782608695</v>
      </c>
      <c r="H56" s="12">
        <v>3.1630434782608696</v>
      </c>
      <c r="I56" s="12">
        <v>1.191304347826087</v>
      </c>
      <c r="J56" s="11">
        <v>1380</v>
      </c>
      <c r="K56" s="11">
        <v>485</v>
      </c>
      <c r="L56" s="11">
        <v>1210</v>
      </c>
      <c r="M56" s="11">
        <v>434</v>
      </c>
      <c r="N56">
        <v>0.9782608695652174</v>
      </c>
      <c r="O56" s="1">
        <v>1380</v>
      </c>
      <c r="P56" s="1">
        <v>1445</v>
      </c>
      <c r="Q56" s="1">
        <v>1480</v>
      </c>
      <c r="R56" s="1">
        <v>1435</v>
      </c>
    </row>
    <row r="57" spans="1:18" ht="12.75">
      <c r="A57">
        <v>14</v>
      </c>
      <c r="B57">
        <v>12</v>
      </c>
      <c r="C57" s="1">
        <v>1378</v>
      </c>
      <c r="D57">
        <v>114.83333333333333</v>
      </c>
      <c r="E57" s="1">
        <v>87.19158200290276</v>
      </c>
      <c r="F57" s="1">
        <v>45.06531204644412</v>
      </c>
      <c r="G57" s="1">
        <v>1226.5602322206096</v>
      </c>
      <c r="H57" s="4">
        <v>3.54644412191582</v>
      </c>
      <c r="I57" s="4">
        <v>1.2924528301886793</v>
      </c>
      <c r="J57" s="1">
        <v>1378</v>
      </c>
      <c r="K57" s="1">
        <v>543</v>
      </c>
      <c r="L57" s="1">
        <v>1260</v>
      </c>
      <c r="M57" s="1">
        <v>521</v>
      </c>
      <c r="N57">
        <v>0.9796806966618288</v>
      </c>
      <c r="O57" s="1">
        <v>1378</v>
      </c>
      <c r="P57" s="1">
        <v>1467</v>
      </c>
      <c r="Q57" s="1">
        <v>1405</v>
      </c>
      <c r="R57" s="1">
        <v>1416.6666666666667</v>
      </c>
    </row>
    <row r="58" spans="1:18" ht="12.75">
      <c r="A58">
        <v>15</v>
      </c>
      <c r="B58">
        <v>11</v>
      </c>
      <c r="C58" s="1">
        <v>1359</v>
      </c>
      <c r="D58">
        <v>123.54545454545455</v>
      </c>
      <c r="E58" s="1">
        <v>91.3907284768212</v>
      </c>
      <c r="F58" s="1">
        <v>72.51655629139073</v>
      </c>
      <c r="G58" s="1">
        <v>1056.953642384106</v>
      </c>
      <c r="H58" s="4">
        <v>3.748344370860927</v>
      </c>
      <c r="I58" s="4">
        <v>1.2818248712288447</v>
      </c>
      <c r="J58" s="1">
        <v>1359</v>
      </c>
      <c r="K58" s="1">
        <v>566</v>
      </c>
      <c r="L58" s="1">
        <v>1332</v>
      </c>
      <c r="M58" s="1">
        <v>410</v>
      </c>
      <c r="N58">
        <v>0.9933774834437086</v>
      </c>
      <c r="O58" s="1">
        <v>1359</v>
      </c>
      <c r="P58" s="1">
        <v>1492</v>
      </c>
      <c r="Q58" s="1">
        <v>1500</v>
      </c>
      <c r="R58" s="1">
        <v>1450.3333333333333</v>
      </c>
    </row>
    <row r="59" spans="1:18" ht="12.75">
      <c r="A59">
        <v>16</v>
      </c>
      <c r="B59">
        <v>10</v>
      </c>
      <c r="C59" s="1">
        <v>1359</v>
      </c>
      <c r="D59">
        <v>135.9</v>
      </c>
      <c r="E59" s="1">
        <v>90.39735099337749</v>
      </c>
      <c r="F59" s="1">
        <v>72.51655629139073</v>
      </c>
      <c r="G59" s="1">
        <v>1051.9867549668875</v>
      </c>
      <c r="H59" s="4">
        <v>3.225165562913907</v>
      </c>
      <c r="I59" s="4">
        <v>1.215599705665931</v>
      </c>
      <c r="J59" s="1">
        <v>1359</v>
      </c>
      <c r="K59" s="1">
        <v>487</v>
      </c>
      <c r="L59" s="1">
        <v>1266</v>
      </c>
      <c r="M59" s="1">
        <v>386</v>
      </c>
      <c r="N59">
        <v>0.9933774834437086</v>
      </c>
      <c r="O59" s="1">
        <v>1359</v>
      </c>
      <c r="P59" s="1">
        <v>1366</v>
      </c>
      <c r="Q59" s="1">
        <v>1370</v>
      </c>
      <c r="R59" s="1">
        <v>1365</v>
      </c>
    </row>
    <row r="60" ht="12.75">
      <c r="B60">
        <f>SUM(B44:B59)</f>
        <v>154</v>
      </c>
    </row>
  </sheetData>
  <mergeCells count="1">
    <mergeCell ref="O42:Q4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1">
      <selection activeCell="C2" sqref="C2"/>
    </sheetView>
  </sheetViews>
  <sheetFormatPr defaultColWidth="9.140625" defaultRowHeight="12.75"/>
  <sheetData>
    <row r="1" spans="4:13" ht="12.75">
      <c r="D1">
        <v>1</v>
      </c>
      <c r="E1">
        <v>1023.6875</v>
      </c>
      <c r="F1">
        <v>0.4756324167018965</v>
      </c>
      <c r="G1">
        <v>1008.125</v>
      </c>
      <c r="H1">
        <v>116.625</v>
      </c>
      <c r="I1">
        <v>0.3620187840679914</v>
      </c>
      <c r="J1">
        <v>6357.0625</v>
      </c>
      <c r="K1">
        <v>2577.3673304921567</v>
      </c>
      <c r="L1">
        <v>3023.625</v>
      </c>
      <c r="M1">
        <v>7119.429830492158</v>
      </c>
    </row>
    <row r="2" spans="2:13" ht="12.75">
      <c r="B2" t="s">
        <v>0</v>
      </c>
      <c r="C2" t="s">
        <v>1</v>
      </c>
      <c r="D2" t="s">
        <v>2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</row>
    <row r="3" spans="1:13" ht="12.75">
      <c r="A3">
        <v>1</v>
      </c>
      <c r="B3">
        <v>12</v>
      </c>
      <c r="C3">
        <v>0</v>
      </c>
      <c r="D3">
        <v>1</v>
      </c>
      <c r="E3">
        <v>1061</v>
      </c>
      <c r="F3">
        <v>0.4668848371513168</v>
      </c>
      <c r="G3">
        <v>1044</v>
      </c>
      <c r="H3">
        <v>110</v>
      </c>
      <c r="I3">
        <v>0.36366236205399227</v>
      </c>
      <c r="J3">
        <v>6417</v>
      </c>
      <c r="K3">
        <v>2622.580340921732</v>
      </c>
      <c r="L3">
        <v>2996</v>
      </c>
      <c r="M3">
        <v>7211.5803409217315</v>
      </c>
    </row>
    <row r="4" spans="1:13" ht="12.75">
      <c r="A4">
        <v>2</v>
      </c>
      <c r="B4">
        <v>12</v>
      </c>
      <c r="C4">
        <v>0</v>
      </c>
      <c r="D4">
        <v>1</v>
      </c>
      <c r="E4">
        <v>1022</v>
      </c>
      <c r="F4">
        <v>0.5030787152604427</v>
      </c>
      <c r="G4">
        <v>1031</v>
      </c>
      <c r="H4">
        <v>96</v>
      </c>
      <c r="I4">
        <v>0.37186896256154706</v>
      </c>
      <c r="J4">
        <v>6009</v>
      </c>
      <c r="K4">
        <v>2529.7206829732363</v>
      </c>
      <c r="L4">
        <v>3023</v>
      </c>
      <c r="M4">
        <v>6802.720682973237</v>
      </c>
    </row>
    <row r="5" spans="1:13" ht="12.75">
      <c r="A5">
        <v>3</v>
      </c>
      <c r="B5">
        <v>13</v>
      </c>
      <c r="C5">
        <v>0</v>
      </c>
      <c r="D5">
        <v>1</v>
      </c>
      <c r="E5">
        <v>1107</v>
      </c>
      <c r="F5">
        <v>0.460250457295624</v>
      </c>
      <c r="G5">
        <v>1013</v>
      </c>
      <c r="H5">
        <v>146</v>
      </c>
      <c r="I5">
        <v>0.35786224119744076</v>
      </c>
      <c r="J5">
        <v>7107</v>
      </c>
      <c r="K5">
        <v>2835.5334322777744</v>
      </c>
      <c r="L5">
        <v>3271</v>
      </c>
      <c r="M5">
        <v>7923.533432277774</v>
      </c>
    </row>
    <row r="6" spans="1:13" ht="12.75">
      <c r="A6">
        <v>4</v>
      </c>
      <c r="B6">
        <v>12</v>
      </c>
      <c r="C6">
        <v>0</v>
      </c>
      <c r="D6">
        <v>1</v>
      </c>
      <c r="E6">
        <v>950</v>
      </c>
      <c r="F6">
        <v>0.47340336835084207</v>
      </c>
      <c r="G6">
        <v>902</v>
      </c>
      <c r="H6">
        <v>114</v>
      </c>
      <c r="I6">
        <v>0.3645022276299543</v>
      </c>
      <c r="J6">
        <v>5997</v>
      </c>
      <c r="K6">
        <v>2452.583774657383</v>
      </c>
      <c r="L6">
        <v>2839</v>
      </c>
      <c r="M6">
        <v>6728.583774657383</v>
      </c>
    </row>
    <row r="7" spans="1:13" ht="12.75">
      <c r="A7">
        <v>5</v>
      </c>
      <c r="B7">
        <v>12</v>
      </c>
      <c r="C7">
        <v>0</v>
      </c>
      <c r="D7">
        <v>1</v>
      </c>
      <c r="E7">
        <v>1001</v>
      </c>
      <c r="F7">
        <v>0.4714872637633525</v>
      </c>
      <c r="G7">
        <v>974</v>
      </c>
      <c r="H7">
        <v>106</v>
      </c>
      <c r="I7">
        <v>0.36862718040971537</v>
      </c>
      <c r="J7">
        <v>6085</v>
      </c>
      <c r="K7">
        <v>2555.5125570662944</v>
      </c>
      <c r="L7">
        <v>2869</v>
      </c>
      <c r="M7">
        <v>6932.512557066295</v>
      </c>
    </row>
    <row r="8" spans="1:13" ht="12.75">
      <c r="A8">
        <v>6</v>
      </c>
      <c r="B8">
        <v>12</v>
      </c>
      <c r="C8">
        <v>0</v>
      </c>
      <c r="D8">
        <v>1</v>
      </c>
      <c r="E8">
        <v>1043</v>
      </c>
      <c r="F8">
        <v>0.47278964603149853</v>
      </c>
      <c r="G8">
        <v>1018</v>
      </c>
      <c r="H8">
        <v>120</v>
      </c>
      <c r="I8">
        <v>0.3673980744721055</v>
      </c>
      <c r="J8">
        <v>6413</v>
      </c>
      <c r="K8">
        <v>2642.5168362443874</v>
      </c>
      <c r="L8">
        <v>3032</v>
      </c>
      <c r="M8">
        <v>7192.516836244386</v>
      </c>
    </row>
    <row r="9" spans="1:13" ht="12.75">
      <c r="A9">
        <v>7</v>
      </c>
      <c r="B9">
        <v>12</v>
      </c>
      <c r="C9">
        <v>0</v>
      </c>
      <c r="D9">
        <v>1</v>
      </c>
      <c r="E9">
        <v>1065</v>
      </c>
      <c r="F9">
        <v>0.47934863064396743</v>
      </c>
      <c r="G9">
        <v>1085</v>
      </c>
      <c r="H9">
        <v>107</v>
      </c>
      <c r="I9">
        <v>0.35374329411345595</v>
      </c>
      <c r="J9">
        <v>6755</v>
      </c>
      <c r="K9">
        <v>2652.0208523462215</v>
      </c>
      <c r="L9">
        <v>3238</v>
      </c>
      <c r="M9">
        <v>7497.020852346221</v>
      </c>
    </row>
    <row r="10" spans="1:13" ht="12.75">
      <c r="A10">
        <v>8</v>
      </c>
      <c r="B10">
        <v>12</v>
      </c>
      <c r="C10">
        <v>0</v>
      </c>
      <c r="D10">
        <v>1</v>
      </c>
      <c r="E10">
        <v>1040</v>
      </c>
      <c r="F10">
        <v>0.4896618047764065</v>
      </c>
      <c r="G10">
        <v>1017</v>
      </c>
      <c r="H10">
        <v>147</v>
      </c>
      <c r="I10">
        <v>0.37093755950313956</v>
      </c>
      <c r="J10">
        <v>6239</v>
      </c>
      <c r="K10">
        <v>2599.2535192506057</v>
      </c>
      <c r="L10">
        <v>3055</v>
      </c>
      <c r="M10">
        <v>7007.253519250606</v>
      </c>
    </row>
    <row r="11" spans="1:13" ht="12.75">
      <c r="A11">
        <v>9</v>
      </c>
      <c r="B11">
        <v>12</v>
      </c>
      <c r="C11">
        <v>0</v>
      </c>
      <c r="D11">
        <v>1</v>
      </c>
      <c r="E11">
        <v>1024</v>
      </c>
      <c r="F11">
        <v>0.4643635231870526</v>
      </c>
      <c r="G11">
        <v>958</v>
      </c>
      <c r="H11">
        <v>104</v>
      </c>
      <c r="I11">
        <v>0.35842577556707406</v>
      </c>
      <c r="J11">
        <v>6426</v>
      </c>
      <c r="K11">
        <v>2551.428119578333</v>
      </c>
      <c r="L11">
        <v>2984</v>
      </c>
      <c r="M11">
        <v>7118.428119578333</v>
      </c>
    </row>
    <row r="12" spans="1:13" ht="12.75">
      <c r="A12">
        <v>10</v>
      </c>
      <c r="B12">
        <v>13</v>
      </c>
      <c r="C12">
        <v>0</v>
      </c>
      <c r="D12">
        <v>1</v>
      </c>
      <c r="E12">
        <v>982</v>
      </c>
      <c r="F12">
        <v>0.46742801994531125</v>
      </c>
      <c r="G12">
        <v>997</v>
      </c>
      <c r="H12">
        <v>70</v>
      </c>
      <c r="I12">
        <v>0.355673169447272</v>
      </c>
      <c r="J12">
        <v>6217</v>
      </c>
      <c r="K12">
        <v>2477.409148257917</v>
      </c>
      <c r="L12">
        <v>2906</v>
      </c>
      <c r="M12">
        <v>6965.409148257918</v>
      </c>
    </row>
    <row r="13" spans="1:13" ht="12.75">
      <c r="A13">
        <v>11</v>
      </c>
      <c r="B13">
        <v>12</v>
      </c>
      <c r="C13">
        <v>0</v>
      </c>
      <c r="D13">
        <v>1</v>
      </c>
      <c r="E13">
        <v>1095</v>
      </c>
      <c r="F13">
        <v>0.4910114115991871</v>
      </c>
      <c r="G13">
        <v>993</v>
      </c>
      <c r="H13">
        <v>140</v>
      </c>
      <c r="I13">
        <v>0.37388107197307663</v>
      </c>
      <c r="J13">
        <v>6397</v>
      </c>
      <c r="K13">
        <v>2725.947127865304</v>
      </c>
      <c r="L13">
        <v>3141</v>
      </c>
      <c r="M13">
        <v>7290.947127865304</v>
      </c>
    </row>
    <row r="14" spans="1:13" ht="12.75">
      <c r="A14">
        <v>12</v>
      </c>
      <c r="B14">
        <v>12</v>
      </c>
      <c r="C14">
        <v>0</v>
      </c>
      <c r="D14">
        <v>1</v>
      </c>
      <c r="E14">
        <v>1032</v>
      </c>
      <c r="F14">
        <v>0.4693717687607708</v>
      </c>
      <c r="G14">
        <v>985</v>
      </c>
      <c r="H14">
        <v>136</v>
      </c>
      <c r="I14">
        <v>0.3599195914035756</v>
      </c>
      <c r="J14">
        <v>6383</v>
      </c>
      <c r="K14">
        <v>2567.4787609143928</v>
      </c>
      <c r="L14">
        <v>2996</v>
      </c>
      <c r="M14">
        <v>7133.478760914392</v>
      </c>
    </row>
    <row r="15" spans="1:13" ht="12.75">
      <c r="A15">
        <v>13</v>
      </c>
      <c r="B15">
        <v>12</v>
      </c>
      <c r="C15">
        <v>0</v>
      </c>
      <c r="D15">
        <v>1</v>
      </c>
      <c r="E15">
        <v>1010</v>
      </c>
      <c r="F15">
        <v>0.4914718888186987</v>
      </c>
      <c r="G15">
        <v>1067</v>
      </c>
      <c r="H15">
        <v>104</v>
      </c>
      <c r="I15">
        <v>0.35732102126158133</v>
      </c>
      <c r="J15">
        <v>6332</v>
      </c>
      <c r="K15">
        <v>2529.183899728142</v>
      </c>
      <c r="L15">
        <v>3112</v>
      </c>
      <c r="M15">
        <v>7078.183899728142</v>
      </c>
    </row>
    <row r="16" spans="1:13" ht="12.75">
      <c r="A16">
        <v>14</v>
      </c>
      <c r="B16">
        <v>12</v>
      </c>
      <c r="C16">
        <v>0</v>
      </c>
      <c r="D16">
        <v>1</v>
      </c>
      <c r="E16">
        <v>1042</v>
      </c>
      <c r="F16">
        <v>0.48351820028120607</v>
      </c>
      <c r="G16">
        <v>1054</v>
      </c>
      <c r="H16">
        <v>110</v>
      </c>
      <c r="I16">
        <v>0.3597686445235331</v>
      </c>
      <c r="J16">
        <v>6401</v>
      </c>
      <c r="K16">
        <v>2546.129167827124</v>
      </c>
      <c r="L16">
        <v>3095</v>
      </c>
      <c r="M16">
        <v>7077.129167827125</v>
      </c>
    </row>
    <row r="17" spans="1:13" ht="12.75">
      <c r="A17">
        <v>15</v>
      </c>
      <c r="B17">
        <v>11</v>
      </c>
      <c r="C17">
        <v>0</v>
      </c>
      <c r="D17">
        <v>1</v>
      </c>
      <c r="E17">
        <v>926</v>
      </c>
      <c r="F17">
        <v>0.47027208599261</v>
      </c>
      <c r="G17">
        <v>972</v>
      </c>
      <c r="H17">
        <v>109</v>
      </c>
      <c r="I17">
        <v>0.35061390006844423</v>
      </c>
      <c r="J17">
        <v>5954</v>
      </c>
      <c r="K17">
        <v>2315.6994237358235</v>
      </c>
      <c r="L17">
        <v>2800</v>
      </c>
      <c r="M17">
        <v>6604.699423735824</v>
      </c>
    </row>
    <row r="18" spans="1:13" ht="12.75">
      <c r="A18">
        <v>16</v>
      </c>
      <c r="B18">
        <v>12</v>
      </c>
      <c r="C18">
        <v>0</v>
      </c>
      <c r="D18">
        <v>1</v>
      </c>
      <c r="E18">
        <v>979</v>
      </c>
      <c r="F18">
        <v>0.45904877678164413</v>
      </c>
      <c r="G18">
        <v>1020</v>
      </c>
      <c r="H18">
        <v>147</v>
      </c>
      <c r="I18">
        <v>0.35863928250127797</v>
      </c>
      <c r="J18">
        <v>6581</v>
      </c>
      <c r="K18">
        <v>2634.8796442298303</v>
      </c>
      <c r="L18">
        <v>3021</v>
      </c>
      <c r="M18">
        <v>7346.87964422983</v>
      </c>
    </row>
    <row r="21" spans="4:16" ht="12.75">
      <c r="D21" t="s">
        <v>3</v>
      </c>
      <c r="E21" t="s">
        <v>4</v>
      </c>
      <c r="F21" t="s">
        <v>5</v>
      </c>
      <c r="G21" t="s">
        <v>67</v>
      </c>
      <c r="H21" t="s">
        <v>68</v>
      </c>
      <c r="I21" t="s">
        <v>69</v>
      </c>
      <c r="J21" t="s">
        <v>70</v>
      </c>
      <c r="K21" t="s">
        <v>71</v>
      </c>
      <c r="L21" t="s">
        <v>30</v>
      </c>
      <c r="M21" t="s">
        <v>31</v>
      </c>
      <c r="N21" t="s">
        <v>32</v>
      </c>
      <c r="O21" t="s">
        <v>33</v>
      </c>
      <c r="P21" t="s">
        <v>34</v>
      </c>
    </row>
    <row r="22" spans="1:16" ht="12.75">
      <c r="A22">
        <v>1</v>
      </c>
      <c r="B22">
        <v>22</v>
      </c>
      <c r="C22">
        <v>4</v>
      </c>
      <c r="D22">
        <v>97</v>
      </c>
      <c r="E22">
        <v>48</v>
      </c>
      <c r="F22">
        <v>49</v>
      </c>
      <c r="G22">
        <v>15</v>
      </c>
      <c r="H22">
        <v>3</v>
      </c>
      <c r="I22">
        <v>11</v>
      </c>
      <c r="J22">
        <v>10</v>
      </c>
      <c r="K22">
        <v>9</v>
      </c>
      <c r="L22">
        <v>13</v>
      </c>
      <c r="M22">
        <v>4</v>
      </c>
      <c r="N22">
        <v>13</v>
      </c>
      <c r="O22">
        <v>9</v>
      </c>
      <c r="P22">
        <v>10</v>
      </c>
    </row>
    <row r="23" spans="1:16" ht="12.75">
      <c r="A23">
        <v>2</v>
      </c>
      <c r="B23">
        <v>21</v>
      </c>
      <c r="C23">
        <v>3</v>
      </c>
      <c r="D23">
        <v>99</v>
      </c>
      <c r="E23">
        <v>47</v>
      </c>
      <c r="F23">
        <v>52</v>
      </c>
      <c r="G23">
        <v>14</v>
      </c>
      <c r="H23">
        <v>2</v>
      </c>
      <c r="I23">
        <v>9</v>
      </c>
      <c r="J23">
        <v>9</v>
      </c>
      <c r="K23">
        <v>13</v>
      </c>
      <c r="L23">
        <v>7</v>
      </c>
      <c r="M23">
        <v>16</v>
      </c>
      <c r="N23">
        <v>12</v>
      </c>
      <c r="O23">
        <v>2</v>
      </c>
      <c r="P23">
        <v>15</v>
      </c>
    </row>
    <row r="24" spans="1:16" ht="12.75">
      <c r="A24">
        <v>3</v>
      </c>
      <c r="B24">
        <v>21</v>
      </c>
      <c r="C24">
        <v>12</v>
      </c>
      <c r="D24">
        <v>71</v>
      </c>
      <c r="E24">
        <v>26</v>
      </c>
      <c r="F24">
        <v>45</v>
      </c>
      <c r="G24">
        <v>6</v>
      </c>
      <c r="H24">
        <v>10</v>
      </c>
      <c r="I24">
        <v>2</v>
      </c>
      <c r="J24">
        <v>3</v>
      </c>
      <c r="K24">
        <v>5</v>
      </c>
      <c r="L24">
        <v>16</v>
      </c>
      <c r="M24">
        <v>2</v>
      </c>
      <c r="N24">
        <v>8</v>
      </c>
      <c r="O24">
        <v>14</v>
      </c>
      <c r="P24">
        <v>5</v>
      </c>
    </row>
    <row r="25" spans="1:16" ht="12.75">
      <c r="A25">
        <v>4</v>
      </c>
      <c r="B25">
        <v>22</v>
      </c>
      <c r="C25">
        <v>14</v>
      </c>
      <c r="D25">
        <v>66</v>
      </c>
      <c r="E25">
        <v>32</v>
      </c>
      <c r="F25">
        <v>34</v>
      </c>
      <c r="G25">
        <v>3</v>
      </c>
      <c r="H25">
        <v>11</v>
      </c>
      <c r="I25">
        <v>7</v>
      </c>
      <c r="J25">
        <v>8</v>
      </c>
      <c r="K25">
        <v>3</v>
      </c>
      <c r="L25">
        <v>2</v>
      </c>
      <c r="M25">
        <v>10</v>
      </c>
      <c r="N25">
        <v>1</v>
      </c>
      <c r="O25">
        <v>10</v>
      </c>
      <c r="P25">
        <v>11</v>
      </c>
    </row>
    <row r="26" spans="1:16" ht="12.75">
      <c r="A26">
        <v>5</v>
      </c>
      <c r="B26">
        <v>22</v>
      </c>
      <c r="C26">
        <v>5</v>
      </c>
      <c r="D26">
        <v>96</v>
      </c>
      <c r="E26">
        <v>61</v>
      </c>
      <c r="F26">
        <v>35</v>
      </c>
      <c r="G26">
        <v>2</v>
      </c>
      <c r="H26">
        <v>16</v>
      </c>
      <c r="I26">
        <v>13</v>
      </c>
      <c r="J26">
        <v>16</v>
      </c>
      <c r="K26">
        <v>14</v>
      </c>
      <c r="L26">
        <v>5</v>
      </c>
      <c r="M26">
        <v>8</v>
      </c>
      <c r="N26">
        <v>4</v>
      </c>
      <c r="O26">
        <v>5</v>
      </c>
      <c r="P26">
        <v>13</v>
      </c>
    </row>
    <row r="27" spans="1:16" ht="12.75">
      <c r="A27">
        <v>6</v>
      </c>
      <c r="B27">
        <v>20</v>
      </c>
      <c r="C27">
        <v>10</v>
      </c>
      <c r="D27">
        <v>82</v>
      </c>
      <c r="E27">
        <v>28</v>
      </c>
      <c r="F27">
        <v>54</v>
      </c>
      <c r="G27">
        <v>7</v>
      </c>
      <c r="H27">
        <v>6</v>
      </c>
      <c r="I27">
        <v>8</v>
      </c>
      <c r="J27">
        <v>6</v>
      </c>
      <c r="K27">
        <v>1</v>
      </c>
      <c r="L27">
        <v>12</v>
      </c>
      <c r="M27">
        <v>9</v>
      </c>
      <c r="N27">
        <v>10</v>
      </c>
      <c r="O27">
        <v>11</v>
      </c>
      <c r="P27">
        <v>12</v>
      </c>
    </row>
    <row r="28" spans="1:16" ht="12.75">
      <c r="A28">
        <v>7</v>
      </c>
      <c r="B28">
        <v>22</v>
      </c>
      <c r="C28">
        <v>7</v>
      </c>
      <c r="D28">
        <v>93</v>
      </c>
      <c r="E28">
        <v>44</v>
      </c>
      <c r="F28">
        <v>49</v>
      </c>
      <c r="G28">
        <v>10</v>
      </c>
      <c r="H28">
        <v>8</v>
      </c>
      <c r="I28">
        <v>12</v>
      </c>
      <c r="J28">
        <v>7</v>
      </c>
      <c r="K28">
        <v>7</v>
      </c>
      <c r="L28">
        <v>14</v>
      </c>
      <c r="M28">
        <v>11</v>
      </c>
      <c r="N28">
        <v>16</v>
      </c>
      <c r="O28">
        <v>6</v>
      </c>
      <c r="P28">
        <v>2</v>
      </c>
    </row>
    <row r="29" spans="1:16" ht="12.75">
      <c r="A29">
        <v>8</v>
      </c>
      <c r="B29">
        <v>19</v>
      </c>
      <c r="C29">
        <v>2</v>
      </c>
      <c r="D29">
        <v>101</v>
      </c>
      <c r="E29">
        <v>39</v>
      </c>
      <c r="F29">
        <v>62</v>
      </c>
      <c r="G29">
        <v>1</v>
      </c>
      <c r="H29">
        <v>13</v>
      </c>
      <c r="I29">
        <v>1</v>
      </c>
      <c r="J29">
        <v>12</v>
      </c>
      <c r="K29">
        <v>12</v>
      </c>
      <c r="L29">
        <v>10</v>
      </c>
      <c r="M29">
        <v>13</v>
      </c>
      <c r="N29">
        <v>9</v>
      </c>
      <c r="O29">
        <v>16</v>
      </c>
      <c r="P29">
        <v>14</v>
      </c>
    </row>
    <row r="30" spans="1:16" ht="12.75">
      <c r="A30">
        <v>9</v>
      </c>
      <c r="B30">
        <v>22</v>
      </c>
      <c r="C30">
        <v>9</v>
      </c>
      <c r="D30">
        <v>86</v>
      </c>
      <c r="E30">
        <v>63</v>
      </c>
      <c r="F30">
        <v>23</v>
      </c>
      <c r="G30">
        <v>8</v>
      </c>
      <c r="H30">
        <v>14</v>
      </c>
      <c r="I30">
        <v>16</v>
      </c>
      <c r="J30">
        <v>15</v>
      </c>
      <c r="K30">
        <v>10</v>
      </c>
      <c r="L30">
        <v>8</v>
      </c>
      <c r="M30">
        <v>3</v>
      </c>
      <c r="N30">
        <v>2</v>
      </c>
      <c r="O30">
        <v>4</v>
      </c>
      <c r="P30">
        <v>6</v>
      </c>
    </row>
    <row r="31" spans="1:16" ht="12.75">
      <c r="A31">
        <v>10</v>
      </c>
      <c r="B31">
        <v>23</v>
      </c>
      <c r="C31">
        <v>11</v>
      </c>
      <c r="D31">
        <v>72</v>
      </c>
      <c r="E31">
        <v>52</v>
      </c>
      <c r="F31">
        <v>20</v>
      </c>
      <c r="G31">
        <v>16</v>
      </c>
      <c r="H31">
        <v>4</v>
      </c>
      <c r="I31">
        <v>10</v>
      </c>
      <c r="J31">
        <v>14</v>
      </c>
      <c r="K31">
        <v>8</v>
      </c>
      <c r="L31">
        <v>4</v>
      </c>
      <c r="M31">
        <v>5</v>
      </c>
      <c r="N31">
        <v>7</v>
      </c>
      <c r="O31">
        <v>1</v>
      </c>
      <c r="P31">
        <v>3</v>
      </c>
    </row>
    <row r="32" spans="1:16" ht="12.75">
      <c r="A32">
        <v>11</v>
      </c>
      <c r="B32">
        <v>21</v>
      </c>
      <c r="C32">
        <v>6</v>
      </c>
      <c r="D32">
        <v>94</v>
      </c>
      <c r="E32">
        <v>30</v>
      </c>
      <c r="F32">
        <v>64</v>
      </c>
      <c r="G32">
        <v>11</v>
      </c>
      <c r="H32">
        <v>1</v>
      </c>
      <c r="I32">
        <v>6</v>
      </c>
      <c r="J32">
        <v>1</v>
      </c>
      <c r="K32">
        <v>11</v>
      </c>
      <c r="L32">
        <v>15</v>
      </c>
      <c r="M32">
        <v>14</v>
      </c>
      <c r="N32">
        <v>6</v>
      </c>
      <c r="O32">
        <v>13</v>
      </c>
      <c r="P32">
        <v>16</v>
      </c>
    </row>
    <row r="33" spans="1:16" ht="12.75">
      <c r="A33">
        <v>12</v>
      </c>
      <c r="B33">
        <v>21</v>
      </c>
      <c r="C33">
        <v>14</v>
      </c>
      <c r="D33">
        <v>66</v>
      </c>
      <c r="E33">
        <v>25</v>
      </c>
      <c r="F33">
        <v>41</v>
      </c>
      <c r="G33">
        <v>4</v>
      </c>
      <c r="H33">
        <v>7</v>
      </c>
      <c r="I33">
        <v>4</v>
      </c>
      <c r="J33">
        <v>4</v>
      </c>
      <c r="K33">
        <v>6</v>
      </c>
      <c r="L33">
        <v>9</v>
      </c>
      <c r="M33">
        <v>6</v>
      </c>
      <c r="N33">
        <v>5</v>
      </c>
      <c r="O33">
        <v>12</v>
      </c>
      <c r="P33">
        <v>9</v>
      </c>
    </row>
    <row r="34" spans="1:16" ht="12.75">
      <c r="A34">
        <v>13</v>
      </c>
      <c r="B34">
        <v>23</v>
      </c>
      <c r="C34">
        <v>1</v>
      </c>
      <c r="D34">
        <v>115</v>
      </c>
      <c r="E34">
        <v>71</v>
      </c>
      <c r="F34">
        <v>44</v>
      </c>
      <c r="G34">
        <v>13</v>
      </c>
      <c r="H34">
        <v>15</v>
      </c>
      <c r="I34">
        <v>14</v>
      </c>
      <c r="J34">
        <v>13</v>
      </c>
      <c r="K34">
        <v>16</v>
      </c>
      <c r="L34">
        <v>6</v>
      </c>
      <c r="M34">
        <v>15</v>
      </c>
      <c r="N34">
        <v>15</v>
      </c>
      <c r="O34">
        <v>4</v>
      </c>
      <c r="P34">
        <v>4</v>
      </c>
    </row>
    <row r="35" spans="1:16" ht="12.75">
      <c r="A35">
        <v>14</v>
      </c>
      <c r="B35">
        <v>24</v>
      </c>
      <c r="C35">
        <v>7</v>
      </c>
      <c r="D35">
        <v>93</v>
      </c>
      <c r="E35">
        <v>39</v>
      </c>
      <c r="F35">
        <v>54</v>
      </c>
      <c r="G35">
        <v>12</v>
      </c>
      <c r="H35">
        <v>5</v>
      </c>
      <c r="I35">
        <v>15</v>
      </c>
      <c r="J35">
        <v>5</v>
      </c>
      <c r="K35">
        <v>2</v>
      </c>
      <c r="L35">
        <v>11</v>
      </c>
      <c r="M35">
        <v>12</v>
      </c>
      <c r="N35">
        <v>14</v>
      </c>
      <c r="O35">
        <v>9</v>
      </c>
      <c r="P35">
        <v>8</v>
      </c>
    </row>
    <row r="36" spans="1:16" ht="12.75">
      <c r="A36">
        <v>15</v>
      </c>
      <c r="B36">
        <v>22</v>
      </c>
      <c r="C36">
        <v>13</v>
      </c>
      <c r="D36">
        <v>68</v>
      </c>
      <c r="E36">
        <v>49</v>
      </c>
      <c r="F36">
        <v>19</v>
      </c>
      <c r="G36">
        <v>9</v>
      </c>
      <c r="H36">
        <v>9</v>
      </c>
      <c r="I36">
        <v>5</v>
      </c>
      <c r="J36">
        <v>11</v>
      </c>
      <c r="K36">
        <v>15</v>
      </c>
      <c r="L36">
        <v>1</v>
      </c>
      <c r="M36">
        <v>7</v>
      </c>
      <c r="N36">
        <v>3</v>
      </c>
      <c r="O36">
        <v>7</v>
      </c>
      <c r="P36">
        <v>1</v>
      </c>
    </row>
    <row r="37" spans="1:16" ht="12.75">
      <c r="A37">
        <v>16</v>
      </c>
      <c r="B37">
        <v>22</v>
      </c>
      <c r="C37">
        <v>16</v>
      </c>
      <c r="D37">
        <v>64</v>
      </c>
      <c r="E37">
        <v>26</v>
      </c>
      <c r="F37">
        <v>38</v>
      </c>
      <c r="G37">
        <v>5</v>
      </c>
      <c r="H37">
        <v>12</v>
      </c>
      <c r="I37">
        <v>3</v>
      </c>
      <c r="J37">
        <v>2</v>
      </c>
      <c r="K37">
        <v>4</v>
      </c>
      <c r="L37">
        <v>3</v>
      </c>
      <c r="M37">
        <v>1</v>
      </c>
      <c r="N37">
        <v>11</v>
      </c>
      <c r="O37">
        <v>16</v>
      </c>
      <c r="P37">
        <v>7</v>
      </c>
    </row>
    <row r="41" spans="5:13" ht="12.75">
      <c r="E41">
        <v>93.41595002065371</v>
      </c>
      <c r="F41">
        <v>64.30592175705173</v>
      </c>
      <c r="G41">
        <v>1047.8437849679356</v>
      </c>
      <c r="H41">
        <v>3.698688399623335</v>
      </c>
      <c r="I41">
        <v>1.2600668131473924</v>
      </c>
      <c r="J41">
        <v>1393.8125</v>
      </c>
      <c r="K41">
        <v>572.8086805555555</v>
      </c>
      <c r="L41">
        <v>1755.359375</v>
      </c>
      <c r="M41">
        <v>0.9375</v>
      </c>
    </row>
    <row r="42" spans="2:14" ht="12.75">
      <c r="B42" t="s">
        <v>27</v>
      </c>
      <c r="C42" t="s">
        <v>28</v>
      </c>
      <c r="D42" t="s">
        <v>2</v>
      </c>
      <c r="E42" t="s">
        <v>67</v>
      </c>
      <c r="F42" t="s">
        <v>68</v>
      </c>
      <c r="G42" t="s">
        <v>69</v>
      </c>
      <c r="H42" t="s">
        <v>70</v>
      </c>
      <c r="I42" t="s">
        <v>71</v>
      </c>
      <c r="J42" t="s">
        <v>28</v>
      </c>
      <c r="K42" t="s">
        <v>72</v>
      </c>
      <c r="L42" t="s">
        <v>73</v>
      </c>
      <c r="M42" t="s">
        <v>74</v>
      </c>
      <c r="N42" t="s">
        <v>29</v>
      </c>
    </row>
    <row r="43" spans="1:14" ht="12.75">
      <c r="A43">
        <v>1</v>
      </c>
      <c r="B43">
        <v>10</v>
      </c>
      <c r="C43">
        <v>1410</v>
      </c>
      <c r="D43">
        <v>141</v>
      </c>
      <c r="E43">
        <v>98.61702127659575</v>
      </c>
      <c r="F43">
        <v>43.08510638297872</v>
      </c>
      <c r="G43">
        <v>1118.2978723404256</v>
      </c>
      <c r="H43">
        <v>3.644397163120567</v>
      </c>
      <c r="I43">
        <v>1.255418439716312</v>
      </c>
      <c r="J43">
        <v>1410</v>
      </c>
      <c r="K43">
        <v>570.9555555555555</v>
      </c>
      <c r="L43">
        <v>1770.14</v>
      </c>
      <c r="M43">
        <v>0</v>
      </c>
      <c r="N43">
        <v>0.9574468085106383</v>
      </c>
    </row>
    <row r="44" spans="1:14" ht="12.75">
      <c r="A44">
        <v>2</v>
      </c>
      <c r="B44">
        <v>9</v>
      </c>
      <c r="C44">
        <v>1513</v>
      </c>
      <c r="D44">
        <v>168.11111111111111</v>
      </c>
      <c r="E44">
        <v>98.14937210839392</v>
      </c>
      <c r="F44">
        <v>41.93654990085922</v>
      </c>
      <c r="G44">
        <v>1106.4111037673497</v>
      </c>
      <c r="H44">
        <v>3.660541969596827</v>
      </c>
      <c r="I44">
        <v>1.245816259087905</v>
      </c>
      <c r="J44">
        <v>1513</v>
      </c>
      <c r="K44">
        <v>615.3777777777777</v>
      </c>
      <c r="L44">
        <v>1884.92</v>
      </c>
      <c r="M44">
        <v>0</v>
      </c>
      <c r="N44">
        <v>0.8922670191672174</v>
      </c>
    </row>
    <row r="45" spans="1:14" ht="12.75">
      <c r="A45">
        <v>3</v>
      </c>
      <c r="B45">
        <v>8</v>
      </c>
      <c r="C45">
        <v>1430</v>
      </c>
      <c r="D45">
        <v>178.75</v>
      </c>
      <c r="E45">
        <v>95.34965034965035</v>
      </c>
      <c r="F45">
        <v>68.91608391608392</v>
      </c>
      <c r="G45">
        <v>928.0069930069931</v>
      </c>
      <c r="H45">
        <v>3.8298251748251744</v>
      </c>
      <c r="I45">
        <v>1.2714405594405596</v>
      </c>
      <c r="J45">
        <v>1430</v>
      </c>
      <c r="K45">
        <v>608.5166666666667</v>
      </c>
      <c r="L45">
        <v>1818.16</v>
      </c>
      <c r="M45">
        <v>0</v>
      </c>
      <c r="N45">
        <v>0.9440559440559441</v>
      </c>
    </row>
    <row r="46" spans="1:14" ht="12.75">
      <c r="A46">
        <v>4</v>
      </c>
      <c r="B46">
        <v>10</v>
      </c>
      <c r="C46">
        <v>1336</v>
      </c>
      <c r="D46">
        <v>133.6</v>
      </c>
      <c r="E46">
        <v>92</v>
      </c>
      <c r="F46">
        <v>73</v>
      </c>
      <c r="G46">
        <v>1062</v>
      </c>
      <c r="H46">
        <v>3.708158682634731</v>
      </c>
      <c r="I46">
        <v>1.2746032934131735</v>
      </c>
      <c r="J46">
        <v>1336</v>
      </c>
      <c r="K46">
        <v>550.4555555555556</v>
      </c>
      <c r="L46">
        <v>1702.87</v>
      </c>
      <c r="M46">
        <v>0</v>
      </c>
      <c r="N46">
        <v>1</v>
      </c>
    </row>
    <row r="47" spans="1:14" ht="12.75">
      <c r="A47">
        <v>5</v>
      </c>
      <c r="B47">
        <v>10</v>
      </c>
      <c r="C47">
        <v>1183</v>
      </c>
      <c r="D47">
        <v>118.3</v>
      </c>
      <c r="E47">
        <v>85</v>
      </c>
      <c r="F47">
        <v>98</v>
      </c>
      <c r="G47">
        <v>1131</v>
      </c>
      <c r="H47">
        <v>3.503465765004227</v>
      </c>
      <c r="I47">
        <v>1.2447506339814032</v>
      </c>
      <c r="J47">
        <v>1183</v>
      </c>
      <c r="K47">
        <v>460.5111111111111</v>
      </c>
      <c r="L47">
        <v>1457.54</v>
      </c>
      <c r="M47">
        <v>15</v>
      </c>
      <c r="N47">
        <v>1</v>
      </c>
    </row>
    <row r="48" spans="1:14" ht="12.75">
      <c r="A48">
        <v>6</v>
      </c>
      <c r="B48">
        <v>8</v>
      </c>
      <c r="C48">
        <v>1383</v>
      </c>
      <c r="D48">
        <v>172.875</v>
      </c>
      <c r="E48">
        <v>95.66160520607374</v>
      </c>
      <c r="F48">
        <v>55.63991323210412</v>
      </c>
      <c r="G48">
        <v>1089.3709327548806</v>
      </c>
      <c r="H48">
        <v>3.777295733911786</v>
      </c>
      <c r="I48">
        <v>1.2907881417208966</v>
      </c>
      <c r="J48">
        <v>1383</v>
      </c>
      <c r="K48">
        <v>580.4444444444445</v>
      </c>
      <c r="L48">
        <v>1785.16</v>
      </c>
      <c r="M48">
        <v>0</v>
      </c>
      <c r="N48">
        <v>0.9761388286334056</v>
      </c>
    </row>
    <row r="49" spans="1:14" ht="12.75">
      <c r="A49">
        <v>7</v>
      </c>
      <c r="B49">
        <v>10</v>
      </c>
      <c r="C49">
        <v>1462</v>
      </c>
      <c r="D49">
        <v>146.2</v>
      </c>
      <c r="E49">
        <v>96.9562243502052</v>
      </c>
      <c r="F49">
        <v>58.17373461012312</v>
      </c>
      <c r="G49">
        <v>1120.998632010944</v>
      </c>
      <c r="H49">
        <v>3.7599863201094395</v>
      </c>
      <c r="I49">
        <v>1.2611354309165526</v>
      </c>
      <c r="J49">
        <v>1462</v>
      </c>
      <c r="K49">
        <v>610.7888888888889</v>
      </c>
      <c r="L49">
        <v>1843.78</v>
      </c>
      <c r="M49">
        <v>0</v>
      </c>
      <c r="N49">
        <v>0.9233926128590971</v>
      </c>
    </row>
    <row r="50" spans="1:14" ht="12.75">
      <c r="A50">
        <v>8</v>
      </c>
      <c r="B50">
        <v>7</v>
      </c>
      <c r="C50">
        <v>857</v>
      </c>
      <c r="D50">
        <v>122.42857142857143</v>
      </c>
      <c r="E50">
        <v>61</v>
      </c>
      <c r="F50">
        <v>78</v>
      </c>
      <c r="G50">
        <v>641</v>
      </c>
      <c r="H50">
        <v>3.6136522753792293</v>
      </c>
      <c r="I50">
        <v>1.2460676779463242</v>
      </c>
      <c r="J50">
        <v>857</v>
      </c>
      <c r="K50">
        <v>344.1</v>
      </c>
      <c r="L50">
        <v>1067.88</v>
      </c>
      <c r="M50">
        <v>0</v>
      </c>
      <c r="N50">
        <v>1</v>
      </c>
    </row>
    <row r="51" spans="1:14" ht="12.75">
      <c r="A51">
        <v>9</v>
      </c>
      <c r="B51">
        <v>10</v>
      </c>
      <c r="C51">
        <v>1445</v>
      </c>
      <c r="D51">
        <v>144.5</v>
      </c>
      <c r="E51">
        <v>96.22837370242215</v>
      </c>
      <c r="F51">
        <v>91.55709342560553</v>
      </c>
      <c r="G51">
        <v>1151.9377162629758</v>
      </c>
      <c r="H51">
        <v>3.5168166089965394</v>
      </c>
      <c r="I51">
        <v>1.2504429065743943</v>
      </c>
      <c r="J51">
        <v>1445</v>
      </c>
      <c r="K51">
        <v>564.6444444444444</v>
      </c>
      <c r="L51">
        <v>1806.89</v>
      </c>
      <c r="M51">
        <v>0</v>
      </c>
      <c r="N51">
        <v>0.9342560553633218</v>
      </c>
    </row>
    <row r="52" spans="1:14" ht="12.75">
      <c r="A52">
        <v>10</v>
      </c>
      <c r="B52">
        <v>10</v>
      </c>
      <c r="C52">
        <v>1490</v>
      </c>
      <c r="D52">
        <v>149</v>
      </c>
      <c r="E52">
        <v>98.75838926174497</v>
      </c>
      <c r="F52">
        <v>43.48993288590604</v>
      </c>
      <c r="G52">
        <v>1112.6174496644296</v>
      </c>
      <c r="H52">
        <v>3.5846644295302004</v>
      </c>
      <c r="I52">
        <v>1.2589463087248323</v>
      </c>
      <c r="J52">
        <v>1490</v>
      </c>
      <c r="K52">
        <v>593.461111111111</v>
      </c>
      <c r="L52">
        <v>1875.83</v>
      </c>
      <c r="M52">
        <v>0</v>
      </c>
      <c r="N52">
        <v>0.9060402684563759</v>
      </c>
    </row>
    <row r="53" spans="1:14" ht="12.75">
      <c r="A53">
        <v>11</v>
      </c>
      <c r="B53">
        <v>9</v>
      </c>
      <c r="C53">
        <v>1447</v>
      </c>
      <c r="D53">
        <v>160.77777777777777</v>
      </c>
      <c r="E53">
        <v>97.02833448514167</v>
      </c>
      <c r="F53">
        <v>28.921907394609537</v>
      </c>
      <c r="G53">
        <v>1057.0490670352453</v>
      </c>
      <c r="H53">
        <v>3.85124395300622</v>
      </c>
      <c r="I53">
        <v>1.248790601243953</v>
      </c>
      <c r="J53">
        <v>1447</v>
      </c>
      <c r="K53">
        <v>619.1944444444445</v>
      </c>
      <c r="L53">
        <v>1807</v>
      </c>
      <c r="M53">
        <v>0</v>
      </c>
      <c r="N53">
        <v>0.9329647546648238</v>
      </c>
    </row>
    <row r="54" spans="1:14" ht="12.75">
      <c r="A54">
        <v>12</v>
      </c>
      <c r="B54">
        <v>9</v>
      </c>
      <c r="C54">
        <v>1575</v>
      </c>
      <c r="D54">
        <v>175</v>
      </c>
      <c r="E54">
        <v>92.57142857142857</v>
      </c>
      <c r="F54">
        <v>57.42857142857142</v>
      </c>
      <c r="G54">
        <v>963.4285714285713</v>
      </c>
      <c r="H54">
        <v>3.8107301587301583</v>
      </c>
      <c r="I54">
        <v>1.2699238095238097</v>
      </c>
      <c r="J54">
        <v>1575</v>
      </c>
      <c r="K54">
        <v>666.8777777777777</v>
      </c>
      <c r="L54">
        <v>2000.13</v>
      </c>
      <c r="M54">
        <v>0</v>
      </c>
      <c r="N54">
        <v>0.8571428571428571</v>
      </c>
    </row>
    <row r="55" spans="1:14" ht="12.75">
      <c r="A55">
        <v>13</v>
      </c>
      <c r="B55">
        <v>11</v>
      </c>
      <c r="C55">
        <v>1445</v>
      </c>
      <c r="D55">
        <v>131.36363636363637</v>
      </c>
      <c r="E55">
        <v>98.09688581314879</v>
      </c>
      <c r="F55">
        <v>92.49134948096886</v>
      </c>
      <c r="G55">
        <v>1134.1868512110727</v>
      </c>
      <c r="H55">
        <v>3.6027681660899655</v>
      </c>
      <c r="I55">
        <v>1.2327474048442908</v>
      </c>
      <c r="J55">
        <v>1445</v>
      </c>
      <c r="K55">
        <v>578.4444444444445</v>
      </c>
      <c r="L55">
        <v>1781.32</v>
      </c>
      <c r="M55">
        <v>0</v>
      </c>
      <c r="N55">
        <v>0.9342560553633218</v>
      </c>
    </row>
    <row r="56" spans="1:14" ht="12.75">
      <c r="A56">
        <v>14</v>
      </c>
      <c r="B56">
        <v>12</v>
      </c>
      <c r="C56">
        <v>1467</v>
      </c>
      <c r="D56">
        <v>122.25</v>
      </c>
      <c r="E56">
        <v>97.54601226993866</v>
      </c>
      <c r="F56">
        <v>54.29447852760736</v>
      </c>
      <c r="G56">
        <v>1137.4233128834355</v>
      </c>
      <c r="H56">
        <v>3.786366734832993</v>
      </c>
      <c r="I56">
        <v>1.289270620313565</v>
      </c>
      <c r="J56">
        <v>1467</v>
      </c>
      <c r="K56">
        <v>617.1777777777778</v>
      </c>
      <c r="L56">
        <v>1891.36</v>
      </c>
      <c r="M56">
        <v>0</v>
      </c>
      <c r="N56">
        <v>0.9202453987730062</v>
      </c>
    </row>
    <row r="57" spans="1:14" ht="12.75">
      <c r="A57">
        <v>15</v>
      </c>
      <c r="B57">
        <v>11</v>
      </c>
      <c r="C57">
        <v>1492</v>
      </c>
      <c r="D57">
        <v>135.63636363636363</v>
      </c>
      <c r="E57">
        <v>96.81635388739947</v>
      </c>
      <c r="F57">
        <v>67.86193029490617</v>
      </c>
      <c r="G57">
        <v>1054.121983914209</v>
      </c>
      <c r="H57">
        <v>3.619671581769437</v>
      </c>
      <c r="I57">
        <v>1.2426206434316354</v>
      </c>
      <c r="J57">
        <v>1492</v>
      </c>
      <c r="K57">
        <v>600.0611111111111</v>
      </c>
      <c r="L57">
        <v>1853.99</v>
      </c>
      <c r="M57">
        <v>0</v>
      </c>
      <c r="N57">
        <v>0.9048257372654156</v>
      </c>
    </row>
    <row r="58" spans="1:14" ht="12.75">
      <c r="A58">
        <v>16</v>
      </c>
      <c r="B58">
        <v>10</v>
      </c>
      <c r="C58">
        <v>1366</v>
      </c>
      <c r="D58">
        <v>136.6</v>
      </c>
      <c r="E58">
        <v>94.87554904831626</v>
      </c>
      <c r="F58">
        <v>76.09809663250365</v>
      </c>
      <c r="G58">
        <v>957.6500732064421</v>
      </c>
      <c r="H58">
        <v>3.8472547584187406</v>
      </c>
      <c r="I58">
        <v>1.2728989751098099</v>
      </c>
      <c r="J58">
        <v>1366</v>
      </c>
      <c r="K58">
        <v>583.9277777777777</v>
      </c>
      <c r="L58">
        <v>1738.78</v>
      </c>
      <c r="M58">
        <v>0</v>
      </c>
      <c r="N58">
        <v>0.9882869692532943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19">
      <selection activeCell="A43" sqref="A43:IV58"/>
    </sheetView>
  </sheetViews>
  <sheetFormatPr defaultColWidth="9.140625" defaultRowHeight="12.75"/>
  <sheetData>
    <row r="1" spans="4:13" ht="12.75">
      <c r="D1">
        <v>1</v>
      </c>
      <c r="E1">
        <v>986.9375</v>
      </c>
      <c r="F1">
        <v>0.47567900113965284</v>
      </c>
      <c r="G1">
        <v>946.25</v>
      </c>
      <c r="H1">
        <v>124.5625</v>
      </c>
      <c r="I1">
        <v>0.3565680967777092</v>
      </c>
      <c r="J1">
        <v>6197.0625</v>
      </c>
      <c r="K1">
        <v>2453.8125</v>
      </c>
      <c r="L1">
        <v>2947.8125</v>
      </c>
      <c r="M1">
        <v>6881.75</v>
      </c>
    </row>
    <row r="2" spans="2:13" ht="12.75">
      <c r="B2" t="s">
        <v>0</v>
      </c>
      <c r="C2" t="s">
        <v>1</v>
      </c>
      <c r="D2" t="s">
        <v>2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</row>
    <row r="3" spans="1:13" ht="12.75">
      <c r="A3">
        <v>1</v>
      </c>
      <c r="B3">
        <v>12</v>
      </c>
      <c r="C3">
        <v>0</v>
      </c>
      <c r="D3">
        <v>1</v>
      </c>
      <c r="E3">
        <v>1027</v>
      </c>
      <c r="F3">
        <v>0.46575131132366554</v>
      </c>
      <c r="G3">
        <v>963</v>
      </c>
      <c r="H3">
        <v>113</v>
      </c>
      <c r="I3">
        <v>0.3538375506780372</v>
      </c>
      <c r="J3">
        <v>6482</v>
      </c>
      <c r="K3">
        <v>2531</v>
      </c>
      <c r="L3">
        <v>3019</v>
      </c>
      <c r="M3">
        <v>7153</v>
      </c>
    </row>
    <row r="4" spans="1:13" ht="12.75">
      <c r="A4">
        <v>2</v>
      </c>
      <c r="B4">
        <v>12</v>
      </c>
      <c r="C4">
        <v>0</v>
      </c>
      <c r="D4">
        <v>1</v>
      </c>
      <c r="E4">
        <v>1012</v>
      </c>
      <c r="F4">
        <v>0.49658617818484596</v>
      </c>
      <c r="G4">
        <v>946</v>
      </c>
      <c r="H4">
        <v>104</v>
      </c>
      <c r="I4">
        <v>0.3648227791784072</v>
      </c>
      <c r="J4">
        <v>6005</v>
      </c>
      <c r="K4">
        <v>2460</v>
      </c>
      <c r="L4">
        <v>2982</v>
      </c>
      <c r="M4">
        <v>6743</v>
      </c>
    </row>
    <row r="5" spans="1:13" ht="12.75">
      <c r="A5">
        <v>3</v>
      </c>
      <c r="B5">
        <v>13</v>
      </c>
      <c r="C5">
        <v>0</v>
      </c>
      <c r="D5">
        <v>1</v>
      </c>
      <c r="E5">
        <v>1062</v>
      </c>
      <c r="F5">
        <v>0.46551724137931033</v>
      </c>
      <c r="G5">
        <v>936</v>
      </c>
      <c r="H5">
        <v>151</v>
      </c>
      <c r="I5">
        <v>0.3548868103565135</v>
      </c>
      <c r="J5">
        <v>6670</v>
      </c>
      <c r="K5">
        <v>2618</v>
      </c>
      <c r="L5">
        <v>3105</v>
      </c>
      <c r="M5">
        <v>7377</v>
      </c>
    </row>
    <row r="6" spans="1:13" ht="12.75">
      <c r="A6">
        <v>4</v>
      </c>
      <c r="B6">
        <v>12</v>
      </c>
      <c r="C6">
        <v>0</v>
      </c>
      <c r="D6">
        <v>1</v>
      </c>
      <c r="E6">
        <v>953</v>
      </c>
      <c r="F6">
        <v>0.4731294280283394</v>
      </c>
      <c r="G6">
        <v>821</v>
      </c>
      <c r="H6">
        <v>113</v>
      </c>
      <c r="I6">
        <v>0.35884274381707887</v>
      </c>
      <c r="J6">
        <v>5787</v>
      </c>
      <c r="K6">
        <v>2307</v>
      </c>
      <c r="L6">
        <v>2738</v>
      </c>
      <c r="M6">
        <v>6429</v>
      </c>
    </row>
    <row r="7" spans="1:13" ht="12.75">
      <c r="A7">
        <v>5</v>
      </c>
      <c r="B7">
        <v>12</v>
      </c>
      <c r="C7">
        <v>0</v>
      </c>
      <c r="D7">
        <v>1</v>
      </c>
      <c r="E7">
        <v>896</v>
      </c>
      <c r="F7">
        <v>0.47118584690839027</v>
      </c>
      <c r="G7">
        <v>891</v>
      </c>
      <c r="H7">
        <v>115</v>
      </c>
      <c r="I7">
        <v>0.36652214307835246</v>
      </c>
      <c r="J7">
        <v>5709</v>
      </c>
      <c r="K7">
        <v>2367</v>
      </c>
      <c r="L7">
        <v>2690</v>
      </c>
      <c r="M7">
        <v>6458</v>
      </c>
    </row>
    <row r="8" spans="1:13" ht="12.75">
      <c r="A8">
        <v>6</v>
      </c>
      <c r="B8">
        <v>12</v>
      </c>
      <c r="C8">
        <v>0</v>
      </c>
      <c r="D8">
        <v>1</v>
      </c>
      <c r="E8">
        <v>957</v>
      </c>
      <c r="F8">
        <v>0.47032268851362646</v>
      </c>
      <c r="G8">
        <v>907</v>
      </c>
      <c r="H8">
        <v>138</v>
      </c>
      <c r="I8">
        <v>0.3658024876367451</v>
      </c>
      <c r="J8">
        <v>5981</v>
      </c>
      <c r="K8">
        <v>2441</v>
      </c>
      <c r="L8">
        <v>2813</v>
      </c>
      <c r="M8">
        <v>6673</v>
      </c>
    </row>
    <row r="9" spans="1:13" ht="12.75">
      <c r="A9">
        <v>7</v>
      </c>
      <c r="B9">
        <v>12</v>
      </c>
      <c r="C9">
        <v>0</v>
      </c>
      <c r="D9">
        <v>1</v>
      </c>
      <c r="E9">
        <v>965</v>
      </c>
      <c r="F9">
        <v>0.4790007806401249</v>
      </c>
      <c r="G9">
        <v>1021</v>
      </c>
      <c r="H9">
        <v>106</v>
      </c>
      <c r="I9">
        <v>0.34886025768087214</v>
      </c>
      <c r="J9">
        <v>6405</v>
      </c>
      <c r="K9">
        <v>2464</v>
      </c>
      <c r="L9">
        <v>3068</v>
      </c>
      <c r="M9">
        <v>7063</v>
      </c>
    </row>
    <row r="10" spans="1:13" ht="12.75">
      <c r="A10">
        <v>8</v>
      </c>
      <c r="B10">
        <v>12</v>
      </c>
      <c r="C10">
        <v>0</v>
      </c>
      <c r="D10">
        <v>1</v>
      </c>
      <c r="E10">
        <v>1022</v>
      </c>
      <c r="F10">
        <v>0.4967824967824968</v>
      </c>
      <c r="G10">
        <v>1002</v>
      </c>
      <c r="H10">
        <v>156</v>
      </c>
      <c r="I10">
        <v>0.3697551195761134</v>
      </c>
      <c r="J10">
        <v>6216</v>
      </c>
      <c r="K10">
        <v>2582</v>
      </c>
      <c r="L10">
        <v>3088</v>
      </c>
      <c r="M10">
        <v>6983</v>
      </c>
    </row>
    <row r="11" spans="1:13" ht="12.75">
      <c r="A11">
        <v>9</v>
      </c>
      <c r="B11">
        <v>12</v>
      </c>
      <c r="C11">
        <v>0</v>
      </c>
      <c r="D11">
        <v>1</v>
      </c>
      <c r="E11">
        <v>944</v>
      </c>
      <c r="F11">
        <v>0.45917529160506</v>
      </c>
      <c r="G11">
        <v>858</v>
      </c>
      <c r="H11">
        <v>109</v>
      </c>
      <c r="I11">
        <v>0.3511495968945954</v>
      </c>
      <c r="J11">
        <v>6087</v>
      </c>
      <c r="K11">
        <v>2352</v>
      </c>
      <c r="L11">
        <v>2795</v>
      </c>
      <c r="M11">
        <v>6698</v>
      </c>
    </row>
    <row r="12" spans="1:13" ht="12.75">
      <c r="A12">
        <v>10</v>
      </c>
      <c r="B12">
        <v>12</v>
      </c>
      <c r="C12">
        <v>0</v>
      </c>
      <c r="D12">
        <v>1</v>
      </c>
      <c r="E12">
        <v>951</v>
      </c>
      <c r="F12">
        <v>0.4742801682303462</v>
      </c>
      <c r="G12">
        <v>990</v>
      </c>
      <c r="H12">
        <v>62</v>
      </c>
      <c r="I12">
        <v>0.3505019642077695</v>
      </c>
      <c r="J12">
        <v>6182</v>
      </c>
      <c r="K12">
        <v>2409</v>
      </c>
      <c r="L12">
        <v>2932</v>
      </c>
      <c r="M12">
        <v>6873</v>
      </c>
    </row>
    <row r="13" spans="1:13" ht="12.75">
      <c r="A13">
        <v>11</v>
      </c>
      <c r="B13">
        <v>12</v>
      </c>
      <c r="C13">
        <v>0</v>
      </c>
      <c r="D13">
        <v>1</v>
      </c>
      <c r="E13">
        <v>1024</v>
      </c>
      <c r="F13">
        <v>0.47778681855166805</v>
      </c>
      <c r="G13">
        <v>936</v>
      </c>
      <c r="H13">
        <v>153</v>
      </c>
      <c r="I13">
        <v>0.36585718415727086</v>
      </c>
      <c r="J13">
        <v>6145</v>
      </c>
      <c r="K13">
        <v>2531</v>
      </c>
      <c r="L13">
        <v>2936</v>
      </c>
      <c r="M13">
        <v>6918</v>
      </c>
    </row>
    <row r="14" spans="1:13" ht="12.75">
      <c r="A14">
        <v>12</v>
      </c>
      <c r="B14">
        <v>12</v>
      </c>
      <c r="C14">
        <v>0</v>
      </c>
      <c r="D14">
        <v>1</v>
      </c>
      <c r="E14">
        <v>978</v>
      </c>
      <c r="F14">
        <v>0.47592802723293887</v>
      </c>
      <c r="G14">
        <v>941</v>
      </c>
      <c r="H14">
        <v>120</v>
      </c>
      <c r="I14">
        <v>0.352603706972639</v>
      </c>
      <c r="J14">
        <v>6169</v>
      </c>
      <c r="K14">
        <v>2397</v>
      </c>
      <c r="L14">
        <v>2936</v>
      </c>
      <c r="M14">
        <v>6798</v>
      </c>
    </row>
    <row r="15" spans="1:13" ht="12.75">
      <c r="A15">
        <v>13</v>
      </c>
      <c r="B15">
        <v>12</v>
      </c>
      <c r="C15">
        <v>0</v>
      </c>
      <c r="D15">
        <v>1</v>
      </c>
      <c r="E15">
        <v>1004</v>
      </c>
      <c r="F15">
        <v>0.48285536159601</v>
      </c>
      <c r="G15">
        <v>1053</v>
      </c>
      <c r="H15">
        <v>124</v>
      </c>
      <c r="I15">
        <v>0.3521994956570468</v>
      </c>
      <c r="J15">
        <v>6416</v>
      </c>
      <c r="K15">
        <v>2514</v>
      </c>
      <c r="L15">
        <v>3098</v>
      </c>
      <c r="M15">
        <v>7138</v>
      </c>
    </row>
    <row r="16" spans="1:13" ht="12.75">
      <c r="A16">
        <v>14</v>
      </c>
      <c r="B16">
        <v>12</v>
      </c>
      <c r="C16">
        <v>0</v>
      </c>
      <c r="D16">
        <v>1</v>
      </c>
      <c r="E16">
        <v>1026</v>
      </c>
      <c r="F16">
        <v>0.4911566755360776</v>
      </c>
      <c r="G16">
        <v>1043</v>
      </c>
      <c r="H16">
        <v>131</v>
      </c>
      <c r="I16">
        <v>0.3533866819091169</v>
      </c>
      <c r="J16">
        <v>6389</v>
      </c>
      <c r="K16">
        <v>2473</v>
      </c>
      <c r="L16">
        <v>3138</v>
      </c>
      <c r="M16">
        <v>6998</v>
      </c>
    </row>
    <row r="17" spans="1:13" ht="12.75">
      <c r="A17">
        <v>15</v>
      </c>
      <c r="B17">
        <v>12</v>
      </c>
      <c r="C17">
        <v>0</v>
      </c>
      <c r="D17">
        <v>1</v>
      </c>
      <c r="E17">
        <v>943</v>
      </c>
      <c r="F17">
        <v>0.4755533531549389</v>
      </c>
      <c r="G17">
        <v>918</v>
      </c>
      <c r="H17">
        <v>121</v>
      </c>
      <c r="I17">
        <v>0.34493101379724056</v>
      </c>
      <c r="J17">
        <v>6054</v>
      </c>
      <c r="K17">
        <v>2300</v>
      </c>
      <c r="L17">
        <v>2879</v>
      </c>
      <c r="M17">
        <v>6668</v>
      </c>
    </row>
    <row r="18" spans="1:13" ht="12.75">
      <c r="A18">
        <v>16</v>
      </c>
      <c r="B18">
        <v>12</v>
      </c>
      <c r="C18">
        <v>0</v>
      </c>
      <c r="D18">
        <v>1</v>
      </c>
      <c r="E18">
        <v>1027</v>
      </c>
      <c r="F18">
        <v>0.4566294919454771</v>
      </c>
      <c r="G18">
        <v>914</v>
      </c>
      <c r="H18">
        <v>177</v>
      </c>
      <c r="I18">
        <v>0.3523395909218268</v>
      </c>
      <c r="J18">
        <v>6456</v>
      </c>
      <c r="K18">
        <v>2515</v>
      </c>
      <c r="L18">
        <v>2948</v>
      </c>
      <c r="M18">
        <v>7138</v>
      </c>
    </row>
    <row r="21" spans="4:16" ht="12.75">
      <c r="D21" t="s">
        <v>3</v>
      </c>
      <c r="E21" t="s">
        <v>4</v>
      </c>
      <c r="F21" t="s">
        <v>5</v>
      </c>
      <c r="G21" t="s">
        <v>67</v>
      </c>
      <c r="H21" t="s">
        <v>68</v>
      </c>
      <c r="I21" t="s">
        <v>69</v>
      </c>
      <c r="J21" t="s">
        <v>70</v>
      </c>
      <c r="K21" t="s">
        <v>71</v>
      </c>
      <c r="L21" t="s">
        <v>30</v>
      </c>
      <c r="M21" t="s">
        <v>31</v>
      </c>
      <c r="N21" t="s">
        <v>32</v>
      </c>
      <c r="O21" t="s">
        <v>33</v>
      </c>
      <c r="P21" t="s">
        <v>34</v>
      </c>
    </row>
    <row r="22" spans="1:16" ht="12.75">
      <c r="A22">
        <v>1</v>
      </c>
      <c r="B22">
        <v>22</v>
      </c>
      <c r="C22">
        <v>5</v>
      </c>
      <c r="D22">
        <v>90</v>
      </c>
      <c r="E22">
        <v>45</v>
      </c>
      <c r="F22">
        <v>45</v>
      </c>
      <c r="G22">
        <v>13</v>
      </c>
      <c r="H22">
        <v>4</v>
      </c>
      <c r="I22">
        <v>15</v>
      </c>
      <c r="J22">
        <v>5</v>
      </c>
      <c r="K22">
        <v>8</v>
      </c>
      <c r="L22">
        <v>15</v>
      </c>
      <c r="M22">
        <v>4</v>
      </c>
      <c r="N22">
        <v>11</v>
      </c>
      <c r="O22">
        <v>6</v>
      </c>
      <c r="P22">
        <v>9</v>
      </c>
    </row>
    <row r="23" spans="1:16" ht="12.75">
      <c r="A23">
        <v>2</v>
      </c>
      <c r="B23">
        <v>21</v>
      </c>
      <c r="C23">
        <v>6</v>
      </c>
      <c r="D23">
        <v>80</v>
      </c>
      <c r="E23">
        <v>31</v>
      </c>
      <c r="F23">
        <v>49</v>
      </c>
      <c r="G23">
        <v>8</v>
      </c>
      <c r="H23">
        <v>3</v>
      </c>
      <c r="I23">
        <v>9</v>
      </c>
      <c r="J23">
        <v>4</v>
      </c>
      <c r="K23">
        <v>7</v>
      </c>
      <c r="L23">
        <v>10</v>
      </c>
      <c r="M23">
        <v>15</v>
      </c>
      <c r="N23">
        <v>10</v>
      </c>
      <c r="O23">
        <v>2</v>
      </c>
      <c r="P23">
        <v>12</v>
      </c>
    </row>
    <row r="24" spans="1:16" ht="12.75">
      <c r="A24">
        <v>3</v>
      </c>
      <c r="B24">
        <v>21</v>
      </c>
      <c r="C24">
        <v>7</v>
      </c>
      <c r="D24">
        <v>78</v>
      </c>
      <c r="E24">
        <v>28</v>
      </c>
      <c r="F24">
        <v>50</v>
      </c>
      <c r="G24">
        <v>7</v>
      </c>
      <c r="H24">
        <v>8</v>
      </c>
      <c r="I24">
        <v>2</v>
      </c>
      <c r="J24">
        <v>1</v>
      </c>
      <c r="K24">
        <v>10</v>
      </c>
      <c r="L24">
        <v>16</v>
      </c>
      <c r="M24">
        <v>3</v>
      </c>
      <c r="N24">
        <v>8</v>
      </c>
      <c r="O24">
        <v>13</v>
      </c>
      <c r="P24">
        <v>10</v>
      </c>
    </row>
    <row r="25" spans="1:16" ht="12.75">
      <c r="A25">
        <v>4</v>
      </c>
      <c r="B25">
        <v>22</v>
      </c>
      <c r="C25">
        <v>13</v>
      </c>
      <c r="D25">
        <v>71</v>
      </c>
      <c r="E25">
        <v>41</v>
      </c>
      <c r="F25">
        <v>30</v>
      </c>
      <c r="G25">
        <v>6</v>
      </c>
      <c r="H25">
        <v>14</v>
      </c>
      <c r="I25">
        <v>5</v>
      </c>
      <c r="J25">
        <v>13</v>
      </c>
      <c r="K25">
        <v>3</v>
      </c>
      <c r="L25">
        <v>5</v>
      </c>
      <c r="M25">
        <v>7</v>
      </c>
      <c r="N25">
        <v>1</v>
      </c>
      <c r="O25">
        <v>6</v>
      </c>
      <c r="P25">
        <v>11</v>
      </c>
    </row>
    <row r="26" spans="1:16" ht="12.75">
      <c r="A26">
        <v>5</v>
      </c>
      <c r="B26">
        <v>22</v>
      </c>
      <c r="C26">
        <v>13</v>
      </c>
      <c r="D26">
        <v>71</v>
      </c>
      <c r="E26">
        <v>39</v>
      </c>
      <c r="F26">
        <v>32</v>
      </c>
      <c r="G26">
        <v>2</v>
      </c>
      <c r="H26">
        <v>16</v>
      </c>
      <c r="I26">
        <v>12</v>
      </c>
      <c r="J26">
        <v>7</v>
      </c>
      <c r="K26">
        <v>2</v>
      </c>
      <c r="L26">
        <v>1</v>
      </c>
      <c r="M26">
        <v>6</v>
      </c>
      <c r="N26">
        <v>3</v>
      </c>
      <c r="O26">
        <v>7</v>
      </c>
      <c r="P26">
        <v>15</v>
      </c>
    </row>
    <row r="27" spans="1:16" ht="12.75">
      <c r="A27">
        <v>6</v>
      </c>
      <c r="B27">
        <v>20</v>
      </c>
      <c r="C27">
        <v>8</v>
      </c>
      <c r="D27">
        <v>77</v>
      </c>
      <c r="E27">
        <v>37</v>
      </c>
      <c r="F27">
        <v>40</v>
      </c>
      <c r="G27">
        <v>9</v>
      </c>
      <c r="H27">
        <v>7</v>
      </c>
      <c r="I27">
        <v>10</v>
      </c>
      <c r="J27">
        <v>6</v>
      </c>
      <c r="K27">
        <v>5</v>
      </c>
      <c r="L27">
        <v>6</v>
      </c>
      <c r="M27">
        <v>5</v>
      </c>
      <c r="N27">
        <v>4</v>
      </c>
      <c r="O27">
        <v>12</v>
      </c>
      <c r="P27">
        <v>13</v>
      </c>
    </row>
    <row r="28" spans="1:16" ht="12.75">
      <c r="A28">
        <v>7</v>
      </c>
      <c r="B28">
        <v>22</v>
      </c>
      <c r="C28">
        <v>11</v>
      </c>
      <c r="D28">
        <v>74</v>
      </c>
      <c r="E28">
        <v>36</v>
      </c>
      <c r="F28">
        <v>38</v>
      </c>
      <c r="G28">
        <v>12</v>
      </c>
      <c r="H28">
        <v>6</v>
      </c>
      <c r="I28">
        <v>14</v>
      </c>
      <c r="J28">
        <v>3</v>
      </c>
      <c r="K28">
        <v>1</v>
      </c>
      <c r="L28">
        <v>7</v>
      </c>
      <c r="M28">
        <v>12</v>
      </c>
      <c r="N28">
        <v>14</v>
      </c>
      <c r="O28">
        <v>3</v>
      </c>
      <c r="P28">
        <v>2</v>
      </c>
    </row>
    <row r="29" spans="1:16" ht="12.75">
      <c r="A29">
        <v>8</v>
      </c>
      <c r="B29">
        <v>19</v>
      </c>
      <c r="C29">
        <v>3</v>
      </c>
      <c r="D29">
        <v>112</v>
      </c>
      <c r="E29">
        <v>41</v>
      </c>
      <c r="F29">
        <v>71</v>
      </c>
      <c r="G29">
        <v>1</v>
      </c>
      <c r="H29">
        <v>12</v>
      </c>
      <c r="I29">
        <v>1</v>
      </c>
      <c r="J29">
        <v>12</v>
      </c>
      <c r="K29">
        <v>15</v>
      </c>
      <c r="L29">
        <v>11</v>
      </c>
      <c r="M29">
        <v>16</v>
      </c>
      <c r="N29">
        <v>13</v>
      </c>
      <c r="O29">
        <v>15</v>
      </c>
      <c r="P29">
        <v>16</v>
      </c>
    </row>
    <row r="30" spans="1:16" ht="12.75">
      <c r="A30">
        <v>9</v>
      </c>
      <c r="B30">
        <v>22</v>
      </c>
      <c r="C30">
        <v>13</v>
      </c>
      <c r="D30">
        <v>71</v>
      </c>
      <c r="E30">
        <v>56</v>
      </c>
      <c r="F30">
        <v>15</v>
      </c>
      <c r="G30">
        <v>4</v>
      </c>
      <c r="H30">
        <v>15</v>
      </c>
      <c r="I30">
        <v>8</v>
      </c>
      <c r="J30">
        <v>16</v>
      </c>
      <c r="K30">
        <v>13</v>
      </c>
      <c r="L30">
        <v>3</v>
      </c>
      <c r="M30">
        <v>2</v>
      </c>
      <c r="N30">
        <v>2</v>
      </c>
      <c r="O30">
        <v>4</v>
      </c>
      <c r="P30">
        <v>4</v>
      </c>
    </row>
    <row r="31" spans="1:16" ht="12.75">
      <c r="A31">
        <v>10</v>
      </c>
      <c r="B31">
        <v>22</v>
      </c>
      <c r="C31">
        <v>11</v>
      </c>
      <c r="D31">
        <v>74</v>
      </c>
      <c r="E31">
        <v>46</v>
      </c>
      <c r="F31">
        <v>28</v>
      </c>
      <c r="G31">
        <v>16</v>
      </c>
      <c r="H31">
        <v>2</v>
      </c>
      <c r="I31">
        <v>11</v>
      </c>
      <c r="J31">
        <v>11</v>
      </c>
      <c r="K31">
        <v>6</v>
      </c>
      <c r="L31">
        <v>4</v>
      </c>
      <c r="M31">
        <v>8</v>
      </c>
      <c r="N31">
        <v>12</v>
      </c>
      <c r="O31">
        <v>1</v>
      </c>
      <c r="P31">
        <v>3</v>
      </c>
    </row>
    <row r="32" spans="1:16" ht="12.75">
      <c r="A32">
        <v>11</v>
      </c>
      <c r="B32">
        <v>21</v>
      </c>
      <c r="C32">
        <v>4</v>
      </c>
      <c r="D32">
        <v>96</v>
      </c>
      <c r="E32">
        <v>37</v>
      </c>
      <c r="F32">
        <v>59</v>
      </c>
      <c r="G32">
        <v>14</v>
      </c>
      <c r="H32">
        <v>1</v>
      </c>
      <c r="I32">
        <v>6</v>
      </c>
      <c r="J32">
        <v>2</v>
      </c>
      <c r="K32">
        <v>14</v>
      </c>
      <c r="L32">
        <v>12</v>
      </c>
      <c r="M32">
        <v>11</v>
      </c>
      <c r="N32">
        <v>8</v>
      </c>
      <c r="O32">
        <v>14</v>
      </c>
      <c r="P32">
        <v>14</v>
      </c>
    </row>
    <row r="33" spans="1:16" ht="12.75">
      <c r="A33">
        <v>12</v>
      </c>
      <c r="B33">
        <v>21</v>
      </c>
      <c r="C33">
        <v>9</v>
      </c>
      <c r="D33">
        <v>76</v>
      </c>
      <c r="E33">
        <v>34</v>
      </c>
      <c r="F33">
        <v>42</v>
      </c>
      <c r="G33">
        <v>5</v>
      </c>
      <c r="H33">
        <v>9</v>
      </c>
      <c r="I33">
        <v>3</v>
      </c>
      <c r="J33">
        <v>8</v>
      </c>
      <c r="K33">
        <v>9</v>
      </c>
      <c r="L33">
        <v>8</v>
      </c>
      <c r="M33">
        <v>10</v>
      </c>
      <c r="N33">
        <v>9</v>
      </c>
      <c r="O33">
        <v>8</v>
      </c>
      <c r="P33">
        <v>7</v>
      </c>
    </row>
    <row r="34" spans="1:16" ht="12.75">
      <c r="A34">
        <v>13</v>
      </c>
      <c r="B34">
        <v>23</v>
      </c>
      <c r="C34">
        <v>2</v>
      </c>
      <c r="D34">
        <v>120</v>
      </c>
      <c r="E34">
        <v>67</v>
      </c>
      <c r="F34">
        <v>53</v>
      </c>
      <c r="G34">
        <v>11</v>
      </c>
      <c r="H34">
        <v>13</v>
      </c>
      <c r="I34">
        <v>13</v>
      </c>
      <c r="J34">
        <v>14</v>
      </c>
      <c r="K34">
        <v>16</v>
      </c>
      <c r="L34">
        <v>9</v>
      </c>
      <c r="M34">
        <v>13</v>
      </c>
      <c r="N34">
        <v>16</v>
      </c>
      <c r="O34">
        <v>10</v>
      </c>
      <c r="P34">
        <v>5</v>
      </c>
    </row>
    <row r="35" spans="1:16" ht="12.75">
      <c r="A35">
        <v>14</v>
      </c>
      <c r="B35">
        <v>24</v>
      </c>
      <c r="C35">
        <v>1</v>
      </c>
      <c r="D35">
        <v>128</v>
      </c>
      <c r="E35">
        <v>67</v>
      </c>
      <c r="F35">
        <v>61</v>
      </c>
      <c r="G35">
        <v>15</v>
      </c>
      <c r="H35">
        <v>10</v>
      </c>
      <c r="I35">
        <v>16</v>
      </c>
      <c r="J35">
        <v>15</v>
      </c>
      <c r="K35">
        <v>11</v>
      </c>
      <c r="L35">
        <v>13</v>
      </c>
      <c r="M35">
        <v>14</v>
      </c>
      <c r="N35">
        <v>15</v>
      </c>
      <c r="O35">
        <v>11</v>
      </c>
      <c r="P35">
        <v>8</v>
      </c>
    </row>
    <row r="36" spans="1:16" ht="12.75">
      <c r="A36">
        <v>15</v>
      </c>
      <c r="B36">
        <v>23</v>
      </c>
      <c r="C36">
        <v>16</v>
      </c>
      <c r="D36">
        <v>70</v>
      </c>
      <c r="E36">
        <v>43</v>
      </c>
      <c r="F36">
        <v>27</v>
      </c>
      <c r="G36">
        <v>10</v>
      </c>
      <c r="H36">
        <v>5</v>
      </c>
      <c r="I36">
        <v>7</v>
      </c>
      <c r="J36">
        <v>9</v>
      </c>
      <c r="K36">
        <v>12</v>
      </c>
      <c r="L36">
        <v>2</v>
      </c>
      <c r="M36">
        <v>9</v>
      </c>
      <c r="N36">
        <v>6</v>
      </c>
      <c r="O36">
        <v>9</v>
      </c>
      <c r="P36">
        <v>1</v>
      </c>
    </row>
    <row r="37" spans="1:16" ht="12.75">
      <c r="A37">
        <v>16</v>
      </c>
      <c r="B37">
        <v>22</v>
      </c>
      <c r="C37">
        <v>10</v>
      </c>
      <c r="D37">
        <v>75</v>
      </c>
      <c r="E37">
        <v>32</v>
      </c>
      <c r="F37">
        <v>43</v>
      </c>
      <c r="G37">
        <v>3</v>
      </c>
      <c r="H37">
        <v>11</v>
      </c>
      <c r="I37">
        <v>4</v>
      </c>
      <c r="J37">
        <v>10</v>
      </c>
      <c r="K37">
        <v>4</v>
      </c>
      <c r="L37">
        <v>15</v>
      </c>
      <c r="M37">
        <v>1</v>
      </c>
      <c r="N37">
        <v>5</v>
      </c>
      <c r="O37">
        <v>16</v>
      </c>
      <c r="P37">
        <v>6</v>
      </c>
    </row>
    <row r="41" spans="5:13" ht="12.75">
      <c r="E41">
        <v>81.25713283169273</v>
      </c>
      <c r="F41">
        <v>61.89141182425751</v>
      </c>
      <c r="G41">
        <v>1048.7511311689523</v>
      </c>
      <c r="H41">
        <v>3.659544289897511</v>
      </c>
      <c r="I41">
        <v>1.2624450951683748</v>
      </c>
      <c r="J41">
        <v>1366</v>
      </c>
      <c r="K41">
        <v>555.4375</v>
      </c>
      <c r="L41">
        <v>1280.4375</v>
      </c>
      <c r="M41">
        <v>444.0625</v>
      </c>
    </row>
    <row r="42" spans="2:14" ht="12.75">
      <c r="B42" t="s">
        <v>27</v>
      </c>
      <c r="C42" t="s">
        <v>28</v>
      </c>
      <c r="D42" t="s">
        <v>2</v>
      </c>
      <c r="E42" t="s">
        <v>67</v>
      </c>
      <c r="F42" t="s">
        <v>68</v>
      </c>
      <c r="G42" t="s">
        <v>69</v>
      </c>
      <c r="H42" t="s">
        <v>70</v>
      </c>
      <c r="I42" t="s">
        <v>71</v>
      </c>
      <c r="J42" t="s">
        <v>28</v>
      </c>
      <c r="K42" t="s">
        <v>72</v>
      </c>
      <c r="L42" t="s">
        <v>73</v>
      </c>
      <c r="M42" t="s">
        <v>74</v>
      </c>
      <c r="N42" t="s">
        <v>29</v>
      </c>
    </row>
    <row r="43" spans="1:14" ht="12.75">
      <c r="A43">
        <v>1</v>
      </c>
      <c r="B43">
        <v>10</v>
      </c>
      <c r="C43">
        <v>1415</v>
      </c>
      <c r="D43">
        <v>141.5</v>
      </c>
      <c r="E43">
        <v>86.81978798586573</v>
      </c>
      <c r="F43">
        <v>52.47349823321555</v>
      </c>
      <c r="G43">
        <v>1146.7844522968198</v>
      </c>
      <c r="H43">
        <v>3.771731448763251</v>
      </c>
      <c r="I43">
        <v>1.2657243816254418</v>
      </c>
      <c r="J43">
        <v>1415</v>
      </c>
      <c r="K43">
        <v>593</v>
      </c>
      <c r="L43">
        <v>1318</v>
      </c>
      <c r="M43">
        <v>473</v>
      </c>
      <c r="N43">
        <v>0.9540636042402827</v>
      </c>
    </row>
    <row r="44" spans="1:14" ht="12.75">
      <c r="A44">
        <v>2</v>
      </c>
      <c r="B44">
        <v>9</v>
      </c>
      <c r="C44">
        <v>1440</v>
      </c>
      <c r="D44">
        <v>160</v>
      </c>
      <c r="E44">
        <v>83.4375</v>
      </c>
      <c r="F44">
        <v>45</v>
      </c>
      <c r="G44">
        <v>1104.375</v>
      </c>
      <c r="H44">
        <v>3.775</v>
      </c>
      <c r="I44">
        <v>1.273611111111111</v>
      </c>
      <c r="J44">
        <v>1440</v>
      </c>
      <c r="K44">
        <v>604</v>
      </c>
      <c r="L44">
        <v>1372</v>
      </c>
      <c r="M44">
        <v>462</v>
      </c>
      <c r="N44">
        <v>0.9375</v>
      </c>
    </row>
    <row r="45" spans="1:14" ht="12.75">
      <c r="A45">
        <v>3</v>
      </c>
      <c r="B45">
        <v>8</v>
      </c>
      <c r="C45">
        <v>1438</v>
      </c>
      <c r="D45">
        <v>179.75</v>
      </c>
      <c r="E45">
        <v>82.61474269819193</v>
      </c>
      <c r="F45">
        <v>60.083449235048676</v>
      </c>
      <c r="G45">
        <v>905.9457579972183</v>
      </c>
      <c r="H45">
        <v>3.999304589707928</v>
      </c>
      <c r="I45">
        <v>1.2614742698191934</v>
      </c>
      <c r="J45">
        <v>1438</v>
      </c>
      <c r="K45">
        <v>639</v>
      </c>
      <c r="L45">
        <v>1435</v>
      </c>
      <c r="M45">
        <v>379</v>
      </c>
      <c r="N45">
        <v>0.9388038942976356</v>
      </c>
    </row>
    <row r="46" spans="1:14" ht="12.75">
      <c r="A46">
        <v>4</v>
      </c>
      <c r="B46">
        <v>10</v>
      </c>
      <c r="C46">
        <v>1295</v>
      </c>
      <c r="D46">
        <v>129.5</v>
      </c>
      <c r="E46">
        <v>82</v>
      </c>
      <c r="F46">
        <v>77</v>
      </c>
      <c r="G46">
        <v>1028</v>
      </c>
      <c r="H46">
        <v>3.4818532818532817</v>
      </c>
      <c r="I46">
        <v>1.2903474903474903</v>
      </c>
      <c r="J46">
        <v>1295</v>
      </c>
      <c r="K46">
        <v>501</v>
      </c>
      <c r="L46">
        <v>1208</v>
      </c>
      <c r="M46">
        <v>463</v>
      </c>
      <c r="N46">
        <v>1</v>
      </c>
    </row>
    <row r="47" spans="1:14" ht="12.75">
      <c r="A47">
        <v>5</v>
      </c>
      <c r="B47">
        <v>10</v>
      </c>
      <c r="C47">
        <v>1125</v>
      </c>
      <c r="D47">
        <v>112.5</v>
      </c>
      <c r="E47">
        <v>71</v>
      </c>
      <c r="F47">
        <v>86</v>
      </c>
      <c r="G47">
        <v>1114</v>
      </c>
      <c r="H47">
        <v>3.68</v>
      </c>
      <c r="I47">
        <v>1.2906666666666666</v>
      </c>
      <c r="J47">
        <v>1125</v>
      </c>
      <c r="K47">
        <v>460</v>
      </c>
      <c r="L47">
        <v>1023</v>
      </c>
      <c r="M47">
        <v>429</v>
      </c>
      <c r="N47">
        <v>1</v>
      </c>
    </row>
    <row r="48" spans="1:14" ht="12.75">
      <c r="A48">
        <v>6</v>
      </c>
      <c r="B48">
        <v>8</v>
      </c>
      <c r="C48">
        <v>1375</v>
      </c>
      <c r="D48">
        <v>171.875</v>
      </c>
      <c r="E48">
        <v>84.43636363636364</v>
      </c>
      <c r="F48">
        <v>59.89090909090909</v>
      </c>
      <c r="G48">
        <v>1106.509090909091</v>
      </c>
      <c r="H48">
        <v>3.7636363636363637</v>
      </c>
      <c r="I48">
        <v>1.2778181818181817</v>
      </c>
      <c r="J48">
        <v>1375</v>
      </c>
      <c r="K48">
        <v>575</v>
      </c>
      <c r="L48">
        <v>1287</v>
      </c>
      <c r="M48">
        <v>470</v>
      </c>
      <c r="N48">
        <v>0.9818181818181818</v>
      </c>
    </row>
    <row r="49" spans="1:14" ht="12.75">
      <c r="A49">
        <v>7</v>
      </c>
      <c r="B49">
        <v>10</v>
      </c>
      <c r="C49">
        <v>1433</v>
      </c>
      <c r="D49">
        <v>143.3</v>
      </c>
      <c r="E49">
        <v>86.67131891137474</v>
      </c>
      <c r="F49">
        <v>57.46685275645499</v>
      </c>
      <c r="G49">
        <v>1142.7424982554082</v>
      </c>
      <c r="H49">
        <v>3.793440334961619</v>
      </c>
      <c r="I49">
        <v>1.2930914166085137</v>
      </c>
      <c r="J49">
        <v>1433</v>
      </c>
      <c r="K49">
        <v>604</v>
      </c>
      <c r="L49">
        <v>1328</v>
      </c>
      <c r="M49">
        <v>525</v>
      </c>
      <c r="N49">
        <v>0.942079553384508</v>
      </c>
    </row>
    <row r="50" spans="1:14" ht="12.75">
      <c r="A50">
        <v>8</v>
      </c>
      <c r="B50">
        <v>7</v>
      </c>
      <c r="C50">
        <v>895</v>
      </c>
      <c r="D50">
        <v>127.85714285714286</v>
      </c>
      <c r="E50">
        <v>53</v>
      </c>
      <c r="F50">
        <v>76</v>
      </c>
      <c r="G50">
        <v>673</v>
      </c>
      <c r="H50">
        <v>3.529608938547486</v>
      </c>
      <c r="I50">
        <v>1.223463687150838</v>
      </c>
      <c r="J50">
        <v>895</v>
      </c>
      <c r="K50">
        <v>351</v>
      </c>
      <c r="L50">
        <v>805</v>
      </c>
      <c r="M50">
        <v>290</v>
      </c>
      <c r="N50">
        <v>1</v>
      </c>
    </row>
    <row r="51" spans="1:14" ht="12.75">
      <c r="A51">
        <v>9</v>
      </c>
      <c r="B51">
        <v>10</v>
      </c>
      <c r="C51">
        <v>1265</v>
      </c>
      <c r="D51">
        <v>126.5</v>
      </c>
      <c r="E51">
        <v>78</v>
      </c>
      <c r="F51">
        <v>85</v>
      </c>
      <c r="G51">
        <v>1101</v>
      </c>
      <c r="H51">
        <v>3.3794466403162056</v>
      </c>
      <c r="I51">
        <v>1.2347826086956522</v>
      </c>
      <c r="J51">
        <v>1265</v>
      </c>
      <c r="K51">
        <v>475</v>
      </c>
      <c r="L51">
        <v>1063</v>
      </c>
      <c r="M51">
        <v>499</v>
      </c>
      <c r="N51">
        <v>1</v>
      </c>
    </row>
    <row r="52" spans="1:14" ht="12.75">
      <c r="A52">
        <v>10</v>
      </c>
      <c r="B52">
        <v>10</v>
      </c>
      <c r="C52">
        <v>1480</v>
      </c>
      <c r="D52">
        <v>148</v>
      </c>
      <c r="E52">
        <v>90.30405405405405</v>
      </c>
      <c r="F52">
        <v>39.222972972972975</v>
      </c>
      <c r="G52">
        <v>1110.1013513513515</v>
      </c>
      <c r="H52">
        <v>3.606081081081081</v>
      </c>
      <c r="I52">
        <v>1.2743243243243243</v>
      </c>
      <c r="J52">
        <v>1480</v>
      </c>
      <c r="K52">
        <v>593</v>
      </c>
      <c r="L52">
        <v>1366</v>
      </c>
      <c r="M52">
        <v>520</v>
      </c>
      <c r="N52">
        <v>0.9121621621621622</v>
      </c>
    </row>
    <row r="53" spans="1:14" ht="12.75">
      <c r="A53">
        <v>11</v>
      </c>
      <c r="B53">
        <v>9</v>
      </c>
      <c r="C53">
        <v>1460</v>
      </c>
      <c r="D53">
        <v>162.22222222222223</v>
      </c>
      <c r="E53">
        <v>86.91780821917808</v>
      </c>
      <c r="F53">
        <v>23.116438356164384</v>
      </c>
      <c r="G53">
        <v>1029.1438356164383</v>
      </c>
      <c r="H53">
        <v>3.8095890410958906</v>
      </c>
      <c r="I53">
        <v>1.2246575342465753</v>
      </c>
      <c r="J53">
        <v>1460</v>
      </c>
      <c r="K53">
        <v>618</v>
      </c>
      <c r="L53">
        <v>1400</v>
      </c>
      <c r="M53">
        <v>388</v>
      </c>
      <c r="N53">
        <v>0.9246575342465754</v>
      </c>
    </row>
    <row r="54" spans="1:14" ht="12.75">
      <c r="A54">
        <v>12</v>
      </c>
      <c r="B54">
        <v>9</v>
      </c>
      <c r="C54">
        <v>1480</v>
      </c>
      <c r="D54">
        <v>164.44444444444446</v>
      </c>
      <c r="E54">
        <v>80.27027027027027</v>
      </c>
      <c r="F54">
        <v>60.2027027027027</v>
      </c>
      <c r="G54">
        <v>966.8918918918919</v>
      </c>
      <c r="H54">
        <v>3.666891891891892</v>
      </c>
      <c r="I54">
        <v>1.2648648648648648</v>
      </c>
      <c r="J54">
        <v>1480</v>
      </c>
      <c r="K54">
        <v>603</v>
      </c>
      <c r="L54">
        <v>1448</v>
      </c>
      <c r="M54">
        <v>424</v>
      </c>
      <c r="N54">
        <v>0.9121621621621622</v>
      </c>
    </row>
    <row r="55" spans="1:14" ht="12.75">
      <c r="A55">
        <v>13</v>
      </c>
      <c r="B55">
        <v>11</v>
      </c>
      <c r="C55">
        <v>1480</v>
      </c>
      <c r="D55">
        <v>134.54545454545453</v>
      </c>
      <c r="E55">
        <v>85.74324324324324</v>
      </c>
      <c r="F55">
        <v>76.62162162162163</v>
      </c>
      <c r="G55">
        <v>1135.6418918918919</v>
      </c>
      <c r="H55">
        <v>3.4662162162162162</v>
      </c>
      <c r="I55">
        <v>1.2175675675675677</v>
      </c>
      <c r="J55">
        <v>1480</v>
      </c>
      <c r="K55">
        <v>570</v>
      </c>
      <c r="L55">
        <v>1340</v>
      </c>
      <c r="M55">
        <v>462</v>
      </c>
      <c r="N55">
        <v>0.9121621621621622</v>
      </c>
    </row>
    <row r="56" spans="1:14" ht="12.75">
      <c r="A56">
        <v>14</v>
      </c>
      <c r="B56">
        <v>12</v>
      </c>
      <c r="C56">
        <v>1405</v>
      </c>
      <c r="D56">
        <v>117.08333333333333</v>
      </c>
      <c r="E56">
        <v>87.43772241992883</v>
      </c>
      <c r="F56">
        <v>68.22064056939502</v>
      </c>
      <c r="G56">
        <v>1170.320284697509</v>
      </c>
      <c r="H56">
        <v>3.4398576512455517</v>
      </c>
      <c r="I56">
        <v>1.2583629893238435</v>
      </c>
      <c r="J56">
        <v>1405</v>
      </c>
      <c r="K56">
        <v>537</v>
      </c>
      <c r="L56">
        <v>1290</v>
      </c>
      <c r="M56">
        <v>478</v>
      </c>
      <c r="N56">
        <v>0.9608540925266904</v>
      </c>
    </row>
    <row r="57" spans="1:14" ht="12.75">
      <c r="A57">
        <v>15</v>
      </c>
      <c r="B57">
        <v>11</v>
      </c>
      <c r="C57">
        <v>1500</v>
      </c>
      <c r="D57">
        <v>136.36363636363637</v>
      </c>
      <c r="E57">
        <v>84.6</v>
      </c>
      <c r="F57">
        <v>54</v>
      </c>
      <c r="G57">
        <v>1071</v>
      </c>
      <c r="H57">
        <v>3.66</v>
      </c>
      <c r="I57">
        <v>1.256</v>
      </c>
      <c r="J57">
        <v>1500</v>
      </c>
      <c r="K57">
        <v>610</v>
      </c>
      <c r="L57">
        <v>1464</v>
      </c>
      <c r="M57">
        <v>420</v>
      </c>
      <c r="N57">
        <v>0.9</v>
      </c>
    </row>
    <row r="58" spans="1:14" ht="12.75">
      <c r="A58">
        <v>16</v>
      </c>
      <c r="B58">
        <v>10</v>
      </c>
      <c r="C58">
        <v>1370</v>
      </c>
      <c r="D58">
        <v>137</v>
      </c>
      <c r="E58">
        <v>76.86131386861314</v>
      </c>
      <c r="F58">
        <v>69.96350364963504</v>
      </c>
      <c r="G58">
        <v>974.5620437956204</v>
      </c>
      <c r="H58">
        <v>3.6394160583941604</v>
      </c>
      <c r="I58">
        <v>1.2868613138686131</v>
      </c>
      <c r="J58">
        <v>1370</v>
      </c>
      <c r="K58">
        <v>554</v>
      </c>
      <c r="L58">
        <v>1340</v>
      </c>
      <c r="M58">
        <v>423</v>
      </c>
      <c r="N58">
        <v>0.9854014598540146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2004-03-22T16:58:40Z</dcterms:created>
  <dcterms:modified xsi:type="dcterms:W3CDTF">2004-03-22T17:30:56Z</dcterms:modified>
  <cp:category/>
  <cp:version/>
  <cp:contentType/>
  <cp:contentStatus/>
</cp:coreProperties>
</file>